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40" windowWidth="28380" windowHeight="12465" activeTab="2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Rekapitulace!$G$16</definedName>
    <definedName name="Dodavka0">Položky!#REF!</definedName>
    <definedName name="HSV">Rekapitulace!$E$16</definedName>
    <definedName name="HSV0">Položky!#REF!</definedName>
    <definedName name="HZS">Rekapitulace!$I$16</definedName>
    <definedName name="HZS0">Položky!#REF!</definedName>
    <definedName name="JKSO">'Krycí list'!$F$4</definedName>
    <definedName name="MJ">'Krycí list'!$G$4</definedName>
    <definedName name="Mont">Rekapitulace!$H$16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list'!$C$8</definedName>
    <definedName name="_xlnm.Print_Area" localSheetId="0">'Krycí list'!$A$1:$G$45</definedName>
    <definedName name="_xlnm.Print_Area" localSheetId="2">Položky!$A$1:$G$73</definedName>
    <definedName name="_xlnm.Print_Area" localSheetId="1">Rekapitulace!$A$1:$I$27</definedName>
    <definedName name="PocetMJ">'Krycí list'!$G$7</definedName>
    <definedName name="Poznamka">'Krycí list'!$B$37</definedName>
    <definedName name="Projektant">'Krycí list'!$C$7</definedName>
    <definedName name="PSV">Rekapitulace!$F$16</definedName>
    <definedName name="PSV0">Položky!#REF!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Rekapitulace!$H$26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45621" fullCalcOnLoad="1"/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BE72" i="3"/>
  <c r="BD72" i="3"/>
  <c r="BC72" i="3"/>
  <c r="BC73" i="3" s="1"/>
  <c r="G15" i="2" s="1"/>
  <c r="BB72" i="3"/>
  <c r="BA72" i="3"/>
  <c r="G72" i="3"/>
  <c r="G73" i="3" s="1"/>
  <c r="BE71" i="3"/>
  <c r="BE73" i="3" s="1"/>
  <c r="I15" i="2" s="1"/>
  <c r="BC71" i="3"/>
  <c r="BB71" i="3"/>
  <c r="BA71" i="3"/>
  <c r="BA73" i="3" s="1"/>
  <c r="E15" i="2" s="1"/>
  <c r="G71" i="3"/>
  <c r="BD71" i="3" s="1"/>
  <c r="BD73" i="3" s="1"/>
  <c r="H15" i="2" s="1"/>
  <c r="B15" i="2"/>
  <c r="A15" i="2"/>
  <c r="BB73" i="3"/>
  <c r="F15" i="2" s="1"/>
  <c r="C73" i="3"/>
  <c r="BE68" i="3"/>
  <c r="BE69" i="3" s="1"/>
  <c r="I14" i="2" s="1"/>
  <c r="BD68" i="3"/>
  <c r="BC68" i="3"/>
  <c r="BB68" i="3"/>
  <c r="BA68" i="3"/>
  <c r="BA69" i="3" s="1"/>
  <c r="E14" i="2" s="1"/>
  <c r="G68" i="3"/>
  <c r="H14" i="2"/>
  <c r="G14" i="2"/>
  <c r="B14" i="2"/>
  <c r="A14" i="2"/>
  <c r="BD69" i="3"/>
  <c r="BC69" i="3"/>
  <c r="BB69" i="3"/>
  <c r="F14" i="2" s="1"/>
  <c r="G69" i="3"/>
  <c r="C69" i="3"/>
  <c r="BE65" i="3"/>
  <c r="BD65" i="3"/>
  <c r="BC65" i="3"/>
  <c r="BB65" i="3"/>
  <c r="BA65" i="3"/>
  <c r="G65" i="3"/>
  <c r="BE64" i="3"/>
  <c r="BD64" i="3"/>
  <c r="BC64" i="3"/>
  <c r="BA64" i="3"/>
  <c r="G64" i="3"/>
  <c r="BB64" i="3" s="1"/>
  <c r="BE63" i="3"/>
  <c r="BD63" i="3"/>
  <c r="BC63" i="3"/>
  <c r="BB63" i="3"/>
  <c r="BA63" i="3"/>
  <c r="G63" i="3"/>
  <c r="BE62" i="3"/>
  <c r="BD62" i="3"/>
  <c r="BC62" i="3"/>
  <c r="BA62" i="3"/>
  <c r="G62" i="3"/>
  <c r="BB62" i="3" s="1"/>
  <c r="BE61" i="3"/>
  <c r="BD61" i="3"/>
  <c r="BC61" i="3"/>
  <c r="BB61" i="3"/>
  <c r="BA61" i="3"/>
  <c r="G61" i="3"/>
  <c r="BE60" i="3"/>
  <c r="BD60" i="3"/>
  <c r="BC60" i="3"/>
  <c r="BA60" i="3"/>
  <c r="G60" i="3"/>
  <c r="BB60" i="3" s="1"/>
  <c r="BE59" i="3"/>
  <c r="BD59" i="3"/>
  <c r="BC59" i="3"/>
  <c r="BB59" i="3"/>
  <c r="BA59" i="3"/>
  <c r="G59" i="3"/>
  <c r="BE58" i="3"/>
  <c r="BD58" i="3"/>
  <c r="BC58" i="3"/>
  <c r="BA58" i="3"/>
  <c r="G58" i="3"/>
  <c r="BB58" i="3" s="1"/>
  <c r="BE57" i="3"/>
  <c r="BD57" i="3"/>
  <c r="BC57" i="3"/>
  <c r="BB57" i="3"/>
  <c r="BA57" i="3"/>
  <c r="G57" i="3"/>
  <c r="BE56" i="3"/>
  <c r="BD56" i="3"/>
  <c r="BC56" i="3"/>
  <c r="BA56" i="3"/>
  <c r="G56" i="3"/>
  <c r="BB56" i="3" s="1"/>
  <c r="BE55" i="3"/>
  <c r="BD55" i="3"/>
  <c r="BC55" i="3"/>
  <c r="BB55" i="3"/>
  <c r="BA55" i="3"/>
  <c r="G55" i="3"/>
  <c r="BE54" i="3"/>
  <c r="BD54" i="3"/>
  <c r="BC54" i="3"/>
  <c r="BA54" i="3"/>
  <c r="G54" i="3"/>
  <c r="BB54" i="3" s="1"/>
  <c r="BE53" i="3"/>
  <c r="BD53" i="3"/>
  <c r="BC53" i="3"/>
  <c r="BB53" i="3"/>
  <c r="BA53" i="3"/>
  <c r="G53" i="3"/>
  <c r="BE52" i="3"/>
  <c r="BD52" i="3"/>
  <c r="BD66" i="3" s="1"/>
  <c r="H13" i="2" s="1"/>
  <c r="BC52" i="3"/>
  <c r="BC66" i="3" s="1"/>
  <c r="G13" i="2" s="1"/>
  <c r="BA52" i="3"/>
  <c r="G52" i="3"/>
  <c r="BB52" i="3" s="1"/>
  <c r="BE51" i="3"/>
  <c r="BE66" i="3" s="1"/>
  <c r="I13" i="2" s="1"/>
  <c r="BD51" i="3"/>
  <c r="BC51" i="3"/>
  <c r="BB51" i="3"/>
  <c r="BA51" i="3"/>
  <c r="BA66" i="3" s="1"/>
  <c r="E13" i="2" s="1"/>
  <c r="G51" i="3"/>
  <c r="B13" i="2"/>
  <c r="A13" i="2"/>
  <c r="C66" i="3"/>
  <c r="BE48" i="3"/>
  <c r="BD48" i="3"/>
  <c r="BC48" i="3"/>
  <c r="BB48" i="3"/>
  <c r="BA48" i="3"/>
  <c r="G48" i="3"/>
  <c r="BE47" i="3"/>
  <c r="BD47" i="3"/>
  <c r="BC47" i="3"/>
  <c r="BA47" i="3"/>
  <c r="G47" i="3"/>
  <c r="BB47" i="3" s="1"/>
  <c r="BE46" i="3"/>
  <c r="BD46" i="3"/>
  <c r="BC46" i="3"/>
  <c r="BB46" i="3"/>
  <c r="BA46" i="3"/>
  <c r="G46" i="3"/>
  <c r="BE45" i="3"/>
  <c r="BD45" i="3"/>
  <c r="BC45" i="3"/>
  <c r="BA45" i="3"/>
  <c r="G45" i="3"/>
  <c r="BB45" i="3" s="1"/>
  <c r="BE44" i="3"/>
  <c r="BD44" i="3"/>
  <c r="BC44" i="3"/>
  <c r="BB44" i="3"/>
  <c r="BA44" i="3"/>
  <c r="G44" i="3"/>
  <c r="BE43" i="3"/>
  <c r="BD43" i="3"/>
  <c r="BC43" i="3"/>
  <c r="BA43" i="3"/>
  <c r="G43" i="3"/>
  <c r="BB43" i="3" s="1"/>
  <c r="BE42" i="3"/>
  <c r="BD42" i="3"/>
  <c r="BC42" i="3"/>
  <c r="BB42" i="3"/>
  <c r="BA42" i="3"/>
  <c r="G42" i="3"/>
  <c r="BE41" i="3"/>
  <c r="BD41" i="3"/>
  <c r="BC41" i="3"/>
  <c r="BA41" i="3"/>
  <c r="G41" i="3"/>
  <c r="BB41" i="3" s="1"/>
  <c r="BE40" i="3"/>
  <c r="BD40" i="3"/>
  <c r="BC40" i="3"/>
  <c r="BB40" i="3"/>
  <c r="BA40" i="3"/>
  <c r="G40" i="3"/>
  <c r="BE39" i="3"/>
  <c r="BD39" i="3"/>
  <c r="BC39" i="3"/>
  <c r="BA39" i="3"/>
  <c r="G39" i="3"/>
  <c r="BB39" i="3" s="1"/>
  <c r="BE38" i="3"/>
  <c r="BD38" i="3"/>
  <c r="BC38" i="3"/>
  <c r="BB38" i="3"/>
  <c r="BA38" i="3"/>
  <c r="G38" i="3"/>
  <c r="BE37" i="3"/>
  <c r="BD37" i="3"/>
  <c r="BD49" i="3" s="1"/>
  <c r="H12" i="2" s="1"/>
  <c r="BC37" i="3"/>
  <c r="BC49" i="3" s="1"/>
  <c r="G12" i="2" s="1"/>
  <c r="BA37" i="3"/>
  <c r="G37" i="3"/>
  <c r="BB37" i="3" s="1"/>
  <c r="BE36" i="3"/>
  <c r="BE49" i="3" s="1"/>
  <c r="I12" i="2" s="1"/>
  <c r="BD36" i="3"/>
  <c r="BC36" i="3"/>
  <c r="BB36" i="3"/>
  <c r="BA36" i="3"/>
  <c r="BA49" i="3" s="1"/>
  <c r="E12" i="2" s="1"/>
  <c r="G36" i="3"/>
  <c r="B12" i="2"/>
  <c r="A12" i="2"/>
  <c r="C49" i="3"/>
  <c r="BE33" i="3"/>
  <c r="BE34" i="3" s="1"/>
  <c r="I11" i="2" s="1"/>
  <c r="BD33" i="3"/>
  <c r="BC33" i="3"/>
  <c r="BB33" i="3"/>
  <c r="BA33" i="3"/>
  <c r="BA34" i="3" s="1"/>
  <c r="E11" i="2" s="1"/>
  <c r="G33" i="3"/>
  <c r="BE32" i="3"/>
  <c r="BD32" i="3"/>
  <c r="BC32" i="3"/>
  <c r="BC34" i="3" s="1"/>
  <c r="G11" i="2" s="1"/>
  <c r="BA32" i="3"/>
  <c r="G32" i="3"/>
  <c r="BB32" i="3" s="1"/>
  <c r="BB34" i="3" s="1"/>
  <c r="F11" i="2" s="1"/>
  <c r="B11" i="2"/>
  <c r="A11" i="2"/>
  <c r="BD34" i="3"/>
  <c r="H11" i="2" s="1"/>
  <c r="G34" i="3"/>
  <c r="C34" i="3"/>
  <c r="BE29" i="3"/>
  <c r="BD29" i="3"/>
  <c r="BC29" i="3"/>
  <c r="BC30" i="3" s="1"/>
  <c r="G10" i="2" s="1"/>
  <c r="BB29" i="3"/>
  <c r="BB30" i="3" s="1"/>
  <c r="F10" i="2" s="1"/>
  <c r="G29" i="3"/>
  <c r="BA29" i="3" s="1"/>
  <c r="BA30" i="3" s="1"/>
  <c r="E10" i="2" s="1"/>
  <c r="I10" i="2"/>
  <c r="B10" i="2"/>
  <c r="A10" i="2"/>
  <c r="BE30" i="3"/>
  <c r="BD30" i="3"/>
  <c r="H10" i="2" s="1"/>
  <c r="G30" i="3"/>
  <c r="C30" i="3"/>
  <c r="BE26" i="3"/>
  <c r="BD26" i="3"/>
  <c r="BC26" i="3"/>
  <c r="BB26" i="3"/>
  <c r="G26" i="3"/>
  <c r="BA26" i="3" s="1"/>
  <c r="BE25" i="3"/>
  <c r="BD25" i="3"/>
  <c r="BC25" i="3"/>
  <c r="BB25" i="3"/>
  <c r="BA25" i="3"/>
  <c r="G25" i="3"/>
  <c r="BE24" i="3"/>
  <c r="BD24" i="3"/>
  <c r="BC24" i="3"/>
  <c r="BB24" i="3"/>
  <c r="G24" i="3"/>
  <c r="BA24" i="3" s="1"/>
  <c r="BE23" i="3"/>
  <c r="BD23" i="3"/>
  <c r="BC23" i="3"/>
  <c r="BB23" i="3"/>
  <c r="BA23" i="3"/>
  <c r="G23" i="3"/>
  <c r="BE22" i="3"/>
  <c r="BD22" i="3"/>
  <c r="BC22" i="3"/>
  <c r="BB22" i="3"/>
  <c r="G22" i="3"/>
  <c r="BA22" i="3" s="1"/>
  <c r="BE21" i="3"/>
  <c r="BE27" i="3" s="1"/>
  <c r="I9" i="2" s="1"/>
  <c r="BD21" i="3"/>
  <c r="BC21" i="3"/>
  <c r="BB21" i="3"/>
  <c r="BA21" i="3"/>
  <c r="G21" i="3"/>
  <c r="BE20" i="3"/>
  <c r="BD20" i="3"/>
  <c r="BC20" i="3"/>
  <c r="BC27" i="3" s="1"/>
  <c r="G9" i="2" s="1"/>
  <c r="BB20" i="3"/>
  <c r="BB27" i="3" s="1"/>
  <c r="F9" i="2" s="1"/>
  <c r="G20" i="3"/>
  <c r="BA20" i="3" s="1"/>
  <c r="B9" i="2"/>
  <c r="A9" i="2"/>
  <c r="BD27" i="3"/>
  <c r="H9" i="2" s="1"/>
  <c r="G27" i="3"/>
  <c r="C27" i="3"/>
  <c r="BE17" i="3"/>
  <c r="BD17" i="3"/>
  <c r="BC17" i="3"/>
  <c r="BB17" i="3"/>
  <c r="G17" i="3"/>
  <c r="BA17" i="3" s="1"/>
  <c r="BE16" i="3"/>
  <c r="BD16" i="3"/>
  <c r="BC16" i="3"/>
  <c r="BB16" i="3"/>
  <c r="BA16" i="3"/>
  <c r="G16" i="3"/>
  <c r="BE15" i="3"/>
  <c r="BD15" i="3"/>
  <c r="BC15" i="3"/>
  <c r="BB15" i="3"/>
  <c r="G15" i="3"/>
  <c r="BA15" i="3" s="1"/>
  <c r="BE14" i="3"/>
  <c r="BD14" i="3"/>
  <c r="BC14" i="3"/>
  <c r="BB14" i="3"/>
  <c r="BA14" i="3"/>
  <c r="G14" i="3"/>
  <c r="BE13" i="3"/>
  <c r="BD13" i="3"/>
  <c r="BC13" i="3"/>
  <c r="BB13" i="3"/>
  <c r="G13" i="3"/>
  <c r="BA13" i="3" s="1"/>
  <c r="BE12" i="3"/>
  <c r="BE18" i="3" s="1"/>
  <c r="I8" i="2" s="1"/>
  <c r="BD12" i="3"/>
  <c r="BC12" i="3"/>
  <c r="BB12" i="3"/>
  <c r="BA12" i="3"/>
  <c r="G12" i="3"/>
  <c r="BE11" i="3"/>
  <c r="BD11" i="3"/>
  <c r="BC11" i="3"/>
  <c r="BC18" i="3" s="1"/>
  <c r="G8" i="2" s="1"/>
  <c r="BB11" i="3"/>
  <c r="BB18" i="3" s="1"/>
  <c r="F8" i="2" s="1"/>
  <c r="G11" i="3"/>
  <c r="BA11" i="3" s="1"/>
  <c r="BA18" i="3" s="1"/>
  <c r="E8" i="2" s="1"/>
  <c r="B8" i="2"/>
  <c r="A8" i="2"/>
  <c r="BD18" i="3"/>
  <c r="H8" i="2" s="1"/>
  <c r="G18" i="3"/>
  <c r="C18" i="3"/>
  <c r="BE8" i="3"/>
  <c r="BD8" i="3"/>
  <c r="BC8" i="3"/>
  <c r="BC9" i="3" s="1"/>
  <c r="G7" i="2" s="1"/>
  <c r="BB8" i="3"/>
  <c r="BB9" i="3" s="1"/>
  <c r="F7" i="2" s="1"/>
  <c r="G8" i="3"/>
  <c r="BA8" i="3" s="1"/>
  <c r="BA9" i="3" s="1"/>
  <c r="E7" i="2" s="1"/>
  <c r="I7" i="2"/>
  <c r="B7" i="2"/>
  <c r="A7" i="2"/>
  <c r="BE9" i="3"/>
  <c r="BD9" i="3"/>
  <c r="H7" i="2" s="1"/>
  <c r="G9" i="3"/>
  <c r="C9" i="3"/>
  <c r="C4" i="3"/>
  <c r="F3" i="3"/>
  <c r="C3" i="3"/>
  <c r="C2" i="2"/>
  <c r="C1" i="2"/>
  <c r="F33" i="1"/>
  <c r="F34" i="1" s="1"/>
  <c r="F31" i="1"/>
  <c r="G8" i="1"/>
  <c r="G16" i="2" l="1"/>
  <c r="C14" i="1" s="1"/>
  <c r="H16" i="2"/>
  <c r="C15" i="1" s="1"/>
  <c r="I16" i="2"/>
  <c r="C20" i="1" s="1"/>
  <c r="BB66" i="3"/>
  <c r="F13" i="2" s="1"/>
  <c r="F16" i="2" s="1"/>
  <c r="C17" i="1" s="1"/>
  <c r="E16" i="2"/>
  <c r="BB49" i="3"/>
  <c r="F12" i="2" s="1"/>
  <c r="BA27" i="3"/>
  <c r="E9" i="2" s="1"/>
  <c r="G49" i="3"/>
  <c r="G66" i="3"/>
  <c r="C18" i="1" l="1"/>
  <c r="C21" i="1" s="1"/>
  <c r="C16" i="1"/>
  <c r="G24" i="2"/>
  <c r="I24" i="2" s="1"/>
  <c r="G17" i="1" s="1"/>
  <c r="G22" i="2"/>
  <c r="I22" i="2" s="1"/>
  <c r="G15" i="1" s="1"/>
  <c r="G21" i="2"/>
  <c r="I21" i="2" s="1"/>
  <c r="G25" i="2"/>
  <c r="I25" i="2" s="1"/>
  <c r="G18" i="1" s="1"/>
  <c r="G23" i="2"/>
  <c r="I23" i="2" s="1"/>
  <c r="G16" i="1" s="1"/>
  <c r="G14" i="1" l="1"/>
  <c r="H26" i="2"/>
  <c r="G22" i="1" s="1"/>
  <c r="C22" i="1"/>
  <c r="G21" i="1" l="1"/>
</calcChain>
</file>

<file path=xl/sharedStrings.xml><?xml version="1.0" encoding="utf-8"?>
<sst xmlns="http://schemas.openxmlformats.org/spreadsheetml/2006/main" count="280" uniqueCount="189">
  <si>
    <t>KRYCÍ LIST ROZPOČTU</t>
  </si>
  <si>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</si>
  <si>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</si>
  <si>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</si>
  <si>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</si>
  <si>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</si>
  <si>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</si>
  <si>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</si>
  <si>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</si>
  <si>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</si>
  <si>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</si>
  <si>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</si>
  <si>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</si>
  <si>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</si>
  <si>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</si>
  <si>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</si>
  <si>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</si>
  <si>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</si>
  <si>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</si>
  <si>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</si>
  <si>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</si>
  <si>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</si>
  <si>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</si>
  <si>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</si>
  <si>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</si>
  <si>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</si>
  <si>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</si>
  <si>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</si>
  <si>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</si>
  <si>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</si>
  <si>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</si>
  <si>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</si>
  <si>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</si>
  <si>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</si>
  <si>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</si>
  <si>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</si>
  <si>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</si>
  <si>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</si>
  <si>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</si>
  <si>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</si>
  <si>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</si>
  <si>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</si>
  <si>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</si>
  <si>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</si>
  <si>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</si>
  <si>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</si>
  <si>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</si>
  <si>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</si>
  <si>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</si>
  <si>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</si>
  <si>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</si>
  <si>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</si>
  <si>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</si>
  <si>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</si>
  <si>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</si>
  <si>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</si>
  <si>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</si>
  <si>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</si>
  <si>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</si>
  <si>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</si>
  <si>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</si>
  <si>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</si>
  <si>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</si>
  <si>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</si>
  <si>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</si>
  <si>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</si>
  <si>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ks</t>
  </si>
  <si>
    <t>Celkem za</t>
  </si>
  <si>
    <t>KD Bojiště</t>
  </si>
  <si>
    <t>Zateplení Kulturního domu</t>
  </si>
  <si>
    <t>61</t>
  </si>
  <si>
    <t>Upravy povrchů vnitřní</t>
  </si>
  <si>
    <t>612 42-1637.R00</t>
  </si>
  <si>
    <t>Omítka vnitřní zdiva, MVC, štuková začištění kolem oken a dveří</t>
  </si>
  <si>
    <t>m2</t>
  </si>
  <si>
    <t>62</t>
  </si>
  <si>
    <t>Upravy povrchů vnější</t>
  </si>
  <si>
    <t>622 42-1121.RT2</t>
  </si>
  <si>
    <t>Omítka vnější stěn, MVC, hrubá zatřená (oprava fasády pod KZS Etics)</t>
  </si>
  <si>
    <t>622 90-4112.R00</t>
  </si>
  <si>
    <t xml:space="preserve">Očištění fasád tlakovou vodou složitost 1 - 2 </t>
  </si>
  <si>
    <t>622 31-1134.RT5</t>
  </si>
  <si>
    <t>Zateplovací systém Baumit, fasáda, EPS F tl.140 mm s omítkou NanoporTop 3,2 kg/m2, lepidlo ProContact</t>
  </si>
  <si>
    <t>Zateplovací systém Baumit, fasáda, bez EPS s omítkou NanoporTop 3,2 kg/m2, lepidlo ProContact</t>
  </si>
  <si>
    <t>622 30-0151.R00</t>
  </si>
  <si>
    <t xml:space="preserve">Montáž soklové lišty </t>
  </si>
  <si>
    <t>m</t>
  </si>
  <si>
    <t>622 31-1131.RT5</t>
  </si>
  <si>
    <t>Zateplovací systém Baumit, fasáda, EPS F tl. 80 mm s omítkou NanoporTop 3,2 kg/m2, lepidlo ProContact</t>
  </si>
  <si>
    <t>Zateplovací systém Baumit, fasáda, EPS F tl. 30 mm s omítkou NanoporTop 3,2 kg/m2, lepidlo ProContact</t>
  </si>
  <si>
    <t>94</t>
  </si>
  <si>
    <t>Lešení a stavební výtahy</t>
  </si>
  <si>
    <t>941 94-1031.R00</t>
  </si>
  <si>
    <t xml:space="preserve">Montáž lešení leh.řad.s podlahami,š.do 1 m, H 10 m </t>
  </si>
  <si>
    <t>941 94-1191.RT3</t>
  </si>
  <si>
    <t>Příplatek za každý měsíc použití lešení k pol.1031 lešení pronajaté</t>
  </si>
  <si>
    <t>941 94-1111.R00</t>
  </si>
  <si>
    <t xml:space="preserve">Pronájem lešení za den </t>
  </si>
  <si>
    <t>944 94-3101.R00</t>
  </si>
  <si>
    <t xml:space="preserve">Záchytné lešení na nosné konstrukci se zábradlím </t>
  </si>
  <si>
    <t>944 94-4101.R00</t>
  </si>
  <si>
    <t xml:space="preserve">Montáž záchytné sítě z umělých vláken nebo drátů </t>
  </si>
  <si>
    <t>941 94-1831.R00</t>
  </si>
  <si>
    <t xml:space="preserve">Demontáž lešení leh.řad.s podlahami,š.1 m, H 10 m </t>
  </si>
  <si>
    <t>944 94-5812.R00</t>
  </si>
  <si>
    <t xml:space="preserve">Demontáž záchytné stříšky H 4,5 m, šířky do 2 m </t>
  </si>
  <si>
    <t>99</t>
  </si>
  <si>
    <t>Staveništní přesun hmot</t>
  </si>
  <si>
    <t>998 00-9101.R00</t>
  </si>
  <si>
    <t xml:space="preserve">Přesun hmot lešení samostatně budovaného </t>
  </si>
  <si>
    <t>t</t>
  </si>
  <si>
    <t>713</t>
  </si>
  <si>
    <t>Izolace tepelné</t>
  </si>
  <si>
    <t>713 13-1152.R00</t>
  </si>
  <si>
    <t xml:space="preserve">Montáž izolace na tmel a hmožd.6 ks/m2, cihla plná </t>
  </si>
  <si>
    <t>713 18-1111.R00</t>
  </si>
  <si>
    <t xml:space="preserve">Izolace minerální foukaná do dutin stropů hal </t>
  </si>
  <si>
    <t>m3</t>
  </si>
  <si>
    <t>764</t>
  </si>
  <si>
    <t>Konstrukce klempířské</t>
  </si>
  <si>
    <t>764 41-0880.R00</t>
  </si>
  <si>
    <t xml:space="preserve">Demontáž oplechování parapetů,rš od 400 do 600 mm </t>
  </si>
  <si>
    <t>764 42-1850.R00</t>
  </si>
  <si>
    <t xml:space="preserve">Demontáž oplechování říms,rš od 250 do 330 mm </t>
  </si>
  <si>
    <t>764 45-4802.R00</t>
  </si>
  <si>
    <t xml:space="preserve">Demontáž odpadních trub kruhových,D 120 mm </t>
  </si>
  <si>
    <t>764 45-3875.R00</t>
  </si>
  <si>
    <t xml:space="preserve">Demontáž odskoků o str.nebo D až 200 mm </t>
  </si>
  <si>
    <t>kus</t>
  </si>
  <si>
    <t>764 41-0370.R00</t>
  </si>
  <si>
    <t xml:space="preserve">Oplechování parapetů včetně rohů Al, rš 500 mm </t>
  </si>
  <si>
    <t>764 42-1350.R00</t>
  </si>
  <si>
    <t xml:space="preserve">Oplechování říms z Al plechu, rš 330 mm </t>
  </si>
  <si>
    <t>764 45-4394.R00</t>
  </si>
  <si>
    <t xml:space="preserve">Montáž odskoku Al kruhového </t>
  </si>
  <si>
    <t>764 45-4391.R00</t>
  </si>
  <si>
    <t xml:space="preserve">Montáž trub Al odpadních kruhových </t>
  </si>
  <si>
    <t>764 34-1843.R00</t>
  </si>
  <si>
    <t xml:space="preserve">Demontáž lemov. trub D 200 mm, vln. kryt. nad 45° </t>
  </si>
  <si>
    <t>764 34-3833.R00</t>
  </si>
  <si>
    <t xml:space="preserve">Demontáž lem. trub ze 2 dílů, D do 500 mm, nad 45° </t>
  </si>
  <si>
    <t>764 84-1392.R00</t>
  </si>
  <si>
    <t xml:space="preserve">Montáž odvětrání Al </t>
  </si>
  <si>
    <t>764 84-1215.R00</t>
  </si>
  <si>
    <t>Odvětrání Pz plech, trouby kruhové, prodloužení odvětrání</t>
  </si>
  <si>
    <t>766</t>
  </si>
  <si>
    <t>Konstrukce truhlářské</t>
  </si>
  <si>
    <t>766 11-2820.R00</t>
  </si>
  <si>
    <t xml:space="preserve">Demontáž dřevěných oken </t>
  </si>
  <si>
    <t>766 67-0012.RAA</t>
  </si>
  <si>
    <t>Okno plastové jednokřídlové typové plochy 2,7 m2 bílé, 130 x 137 cm</t>
  </si>
  <si>
    <t>766 67-0012.RAI</t>
  </si>
  <si>
    <t>Okno plastové jednokřídlové typové plochy 2,7 m2 pouze montáž, okno ve specifikaci</t>
  </si>
  <si>
    <t>766 67-0010.RAA</t>
  </si>
  <si>
    <t>Okno plastové jednokřídlové typové plochy 1,5 m2 bílé, 72 x 137 cm</t>
  </si>
  <si>
    <t>766 67-0010.RAI</t>
  </si>
  <si>
    <t>Okno plastové jednokřídlové typové plochy 1,5 m2 pouze montáž, okno ve specifikaci</t>
  </si>
  <si>
    <t>766 67-0022.RAB</t>
  </si>
  <si>
    <t>Okno plastové dvoukřídlové typové plochy 2,7 m2 bílé, 138 x 140 cm</t>
  </si>
  <si>
    <t>Okno plastové dvoukřídlové typové plochy 2,7 m2 pouze montáž, okno ve specifikaci</t>
  </si>
  <si>
    <t>766 67-0022.RAA</t>
  </si>
  <si>
    <t>Okno plastové dvoukřídlové typové plochy 2,7 m2 bílé, 118 x 148 cm</t>
  </si>
  <si>
    <t>766 67-0029.RA0</t>
  </si>
  <si>
    <t>Okno plastové osmikřídlé-atyp 225 x 175 cm</t>
  </si>
  <si>
    <t>766 67-0029.RAI</t>
  </si>
  <si>
    <t>Okno plastové oblé atyp pouze montáž, okno ve specifikaci</t>
  </si>
  <si>
    <t>Okno plastové čtyřkřídlé atyp 244 x 137 cm</t>
  </si>
  <si>
    <t>766 67-0059.RAA</t>
  </si>
  <si>
    <t>Dveře plastové bílá, dvojsklo</t>
  </si>
  <si>
    <t>766 67-0059.RAI</t>
  </si>
  <si>
    <t>Stěny plastové pouze montáž, stěna ve specifikaci</t>
  </si>
  <si>
    <t>766 69-0010.RAC</t>
  </si>
  <si>
    <t>Desky parapetní dřevěné dodávka a montáž šířka 35 cm</t>
  </si>
  <si>
    <t>784</t>
  </si>
  <si>
    <t>Malby</t>
  </si>
  <si>
    <t>784 19-5422.R00</t>
  </si>
  <si>
    <t xml:space="preserve">Malba tekutá Primalex Polar, barva, 2 x </t>
  </si>
  <si>
    <t>M21</t>
  </si>
  <si>
    <t>Elektromontáže</t>
  </si>
  <si>
    <t>210 20-0020.RA0</t>
  </si>
  <si>
    <t>Hromosvod, DMTŽ A MTŽ stávajícího hromosvodu na fasádě včetně revize</t>
  </si>
  <si>
    <t>kompl</t>
  </si>
  <si>
    <t>348-51336</t>
  </si>
  <si>
    <t>Svítidlo nebo čidlo venkovní DMTŽ + MTŽ+prodloužení el.kabelu</t>
  </si>
  <si>
    <t>Dokumentace skutečného provedení</t>
  </si>
  <si>
    <t>Inženýrská činnost (stanoveno procentně ze základn</t>
  </si>
  <si>
    <t>Náklady na povinnou ppublicitu dotační akce</t>
  </si>
  <si>
    <t>Provozní vlivy(stanoveno procentně ze základních n</t>
  </si>
  <si>
    <t>Zařízení staveniště(stanoveno procentně ze základn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</si>
</sst>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#,##0.00\ &quot;Kč&quot;"/>
    <numFmt numFmtId="166" formatCode="0.0"/>
  </numFmts>
  <fonts count="20" x14ac:knownFonts="1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</font>
    <font>
      <i/>
      <sz val="8"/>
      <name val="Arial CE"/>
      <family val="2"/>
      <charset val="238"/>
    </font>
    <font>
      <i/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97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2" fillId="2" borderId="5" xfId="0" applyNumberFormat="1" applyFont="1" applyFill="1" applyBorder="1"/>
    <xf numFmtId="49" fontId="0" fillId="2" borderId="6" xfId="0" applyNumberFormat="1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11" xfId="0" applyNumberFormat="1" applyBorder="1"/>
    <xf numFmtId="0" fontId="0" fillId="0" borderId="10" xfId="0" applyNumberFormat="1" applyBorder="1"/>
    <xf numFmtId="0" fontId="0" fillId="0" borderId="12" xfId="0" applyNumberFormat="1" applyBorder="1"/>
    <xf numFmtId="0" fontId="0" fillId="0" borderId="0" xfId="0" applyNumberFormat="1"/>
    <xf numFmtId="3" fontId="0" fillId="0" borderId="12" xfId="0" applyNumberFormat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5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Continuous"/>
    </xf>
    <xf numFmtId="0" fontId="5" fillId="0" borderId="26" xfId="0" applyFont="1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8" xfId="0" applyBorder="1"/>
    <xf numFmtId="0" fontId="0" fillId="0" borderId="20" xfId="0" applyBorder="1"/>
    <xf numFmtId="3" fontId="0" fillId="0" borderId="29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3" fontId="0" fillId="0" borderId="14" xfId="0" applyNumberFormat="1" applyBorder="1"/>
    <xf numFmtId="0" fontId="0" fillId="0" borderId="15" xfId="0" applyBorder="1"/>
    <xf numFmtId="0" fontId="0" fillId="0" borderId="33" xfId="0" applyBorder="1"/>
    <xf numFmtId="0" fontId="0" fillId="0" borderId="34" xfId="0" applyBorder="1"/>
    <xf numFmtId="0" fontId="7" fillId="0" borderId="16" xfId="0" applyFont="1" applyBorder="1"/>
    <xf numFmtId="3" fontId="0" fillId="0" borderId="35" xfId="0" applyNumberFormat="1" applyBorder="1"/>
    <xf numFmtId="0" fontId="0" fillId="0" borderId="36" xfId="0" applyBorder="1"/>
    <xf numFmtId="3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11" xfId="0" applyNumberFormat="1" applyBorder="1" applyAlignment="1">
      <alignment horizontal="right"/>
    </xf>
    <xf numFmtId="165" fontId="0" fillId="0" borderId="14" xfId="0" applyNumberFormat="1" applyBorder="1"/>
    <xf numFmtId="165" fontId="0" fillId="0" borderId="0" xfId="0" applyNumberFormat="1" applyBorder="1"/>
    <xf numFmtId="0" fontId="6" fillId="0" borderId="36" xfId="0" applyFont="1" applyFill="1" applyBorder="1"/>
    <xf numFmtId="0" fontId="6" fillId="0" borderId="37" xfId="0" applyFont="1" applyFill="1" applyBorder="1"/>
    <xf numFmtId="0" fontId="6" fillId="0" borderId="40" xfId="0" applyFont="1" applyFill="1" applyBorder="1"/>
    <xf numFmtId="165" fontId="6" fillId="0" borderId="37" xfId="0" applyNumberFormat="1" applyFont="1" applyFill="1" applyBorder="1"/>
    <xf numFmtId="0" fontId="6" fillId="0" borderId="41" xfId="0" applyFont="1" applyFill="1" applyBorder="1"/>
    <xf numFmtId="0" fontId="6" fillId="0" borderId="0" xfId="0" applyFont="1"/>
    <xf numFmtId="0" fontId="0" fillId="0" borderId="0" xfId="0" applyAlignment="1"/>
    <xf numFmtId="0" fontId="8" fillId="0" borderId="0" xfId="0" applyFont="1" applyAlignment="1">
      <alignment horizontal="left" vertical="top" wrapText="1"/>
    </xf>
    <xf numFmtId="0" fontId="0" fillId="0" borderId="0" xfId="0" applyAlignment="1">
      <alignment vertical="justify"/>
    </xf>
    <xf numFmtId="0" fontId="0" fillId="0" borderId="0" xfId="0" applyAlignment="1">
      <alignment horizontal="left" wrapText="1"/>
    </xf>
    <xf numFmtId="0" fontId="9" fillId="0" borderId="42" xfId="1" applyFont="1" applyBorder="1" applyAlignment="1">
      <alignment horizontal="center"/>
    </xf>
    <xf numFmtId="0" fontId="9" fillId="0" borderId="43" xfId="1" applyFont="1" applyBorder="1" applyAlignment="1">
      <alignment horizontal="center"/>
    </xf>
    <xf numFmtId="0" fontId="3" fillId="0" borderId="44" xfId="1" applyFont="1" applyBorder="1"/>
    <xf numFmtId="0" fontId="9" fillId="0" borderId="44" xfId="1" applyBorder="1"/>
    <xf numFmtId="0" fontId="9" fillId="0" borderId="44" xfId="1" applyBorder="1" applyAlignment="1">
      <alignment horizontal="right"/>
    </xf>
    <xf numFmtId="0" fontId="9" fillId="0" borderId="44" xfId="1" applyFont="1" applyBorder="1"/>
    <xf numFmtId="0" fontId="0" fillId="0" borderId="44" xfId="0" applyNumberFormat="1" applyBorder="1" applyAlignment="1">
      <alignment horizontal="left"/>
    </xf>
    <xf numFmtId="0" fontId="0" fillId="0" borderId="45" xfId="0" applyNumberFormat="1" applyBorder="1"/>
    <xf numFmtId="0" fontId="9" fillId="0" borderId="46" xfId="1" applyFont="1" applyBorder="1" applyAlignment="1">
      <alignment horizontal="center"/>
    </xf>
    <xf numFmtId="0" fontId="9" fillId="0" borderId="47" xfId="1" applyFont="1" applyBorder="1" applyAlignment="1">
      <alignment horizontal="center"/>
    </xf>
    <xf numFmtId="0" fontId="3" fillId="0" borderId="48" xfId="1" applyFont="1" applyBorder="1"/>
    <xf numFmtId="0" fontId="9" fillId="0" borderId="48" xfId="1" applyBorder="1"/>
    <xf numFmtId="0" fontId="9" fillId="0" borderId="48" xfId="1" applyBorder="1" applyAlignment="1">
      <alignment horizontal="right"/>
    </xf>
    <xf numFmtId="0" fontId="9" fillId="0" borderId="48" xfId="1" applyFont="1" applyBorder="1" applyAlignment="1">
      <alignment horizontal="left"/>
    </xf>
    <xf numFmtId="0" fontId="9" fillId="0" borderId="49" xfId="1" applyFont="1" applyBorder="1" applyAlignment="1">
      <alignment horizontal="lef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49" fontId="5" fillId="0" borderId="25" xfId="0" applyNumberFormat="1" applyFont="1" applyFill="1" applyBorder="1"/>
    <xf numFmtId="0" fontId="5" fillId="0" borderId="26" xfId="0" applyFont="1" applyFill="1" applyBorder="1"/>
    <xf numFmtId="0" fontId="5" fillId="0" borderId="27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7" fillId="0" borderId="7" xfId="0" applyNumberFormat="1" applyFont="1" applyFill="1" applyBorder="1"/>
    <xf numFmtId="0" fontId="5" fillId="0" borderId="25" xfId="0" applyFont="1" applyFill="1" applyBorder="1"/>
    <xf numFmtId="3" fontId="5" fillId="0" borderId="27" xfId="0" applyNumberFormat="1" applyFont="1" applyFill="1" applyBorder="1"/>
    <xf numFmtId="3" fontId="5" fillId="0" borderId="50" xfId="0" applyNumberFormat="1" applyFont="1" applyFill="1" applyBorder="1"/>
    <xf numFmtId="3" fontId="5" fillId="0" borderId="51" xfId="0" applyNumberFormat="1" applyFont="1" applyFill="1" applyBorder="1"/>
    <xf numFmtId="3" fontId="5" fillId="0" borderId="52" xfId="0" applyNumberFormat="1" applyFont="1" applyFill="1" applyBorder="1"/>
    <xf numFmtId="0" fontId="5" fillId="0" borderId="0" xfId="0" applyFont="1"/>
    <xf numFmtId="0" fontId="1" fillId="0" borderId="0" xfId="0" applyFont="1" applyFill="1" applyAlignment="1">
      <alignment horizontal="centerContinuous"/>
    </xf>
    <xf numFmtId="3" fontId="1" fillId="0" borderId="0" xfId="0" applyNumberFormat="1" applyFont="1" applyFill="1" applyAlignment="1">
      <alignment horizontal="centerContinuous"/>
    </xf>
    <xf numFmtId="0" fontId="0" fillId="0" borderId="0" xfId="0" applyFill="1"/>
    <xf numFmtId="0" fontId="11" fillId="0" borderId="30" xfId="0" applyFont="1" applyFill="1" applyBorder="1"/>
    <xf numFmtId="0" fontId="11" fillId="0" borderId="31" xfId="0" applyFont="1" applyFill="1" applyBorder="1"/>
    <xf numFmtId="0" fontId="0" fillId="0" borderId="55" xfId="0" applyFill="1" applyBorder="1"/>
    <xf numFmtId="0" fontId="11" fillId="0" borderId="56" xfId="0" applyFont="1" applyFill="1" applyBorder="1" applyAlignment="1">
      <alignment horizontal="right"/>
    </xf>
    <xf numFmtId="0" fontId="11" fillId="0" borderId="31" xfId="0" applyFont="1" applyFill="1" applyBorder="1" applyAlignment="1">
      <alignment horizontal="right"/>
    </xf>
    <xf numFmtId="0" fontId="11" fillId="0" borderId="32" xfId="0" applyFont="1" applyFill="1" applyBorder="1" applyAlignment="1">
      <alignment horizontal="center"/>
    </xf>
    <xf numFmtId="4" fontId="12" fillId="0" borderId="31" xfId="0" applyNumberFormat="1" applyFont="1" applyFill="1" applyBorder="1" applyAlignment="1">
      <alignment horizontal="right"/>
    </xf>
    <xf numFmtId="4" fontId="12" fillId="0" borderId="55" xfId="0" applyNumberFormat="1" applyFont="1" applyFill="1" applyBorder="1" applyAlignment="1">
      <alignment horizontal="right"/>
    </xf>
    <xf numFmtId="0" fontId="7" fillId="0" borderId="34" xfId="0" applyFont="1" applyFill="1" applyBorder="1"/>
    <xf numFmtId="0" fontId="7" fillId="0" borderId="20" xfId="0" applyFont="1" applyFill="1" applyBorder="1"/>
    <xf numFmtId="0" fontId="7" fillId="0" borderId="21" xfId="0" applyFont="1" applyFill="1" applyBorder="1"/>
    <xf numFmtId="3" fontId="7" fillId="0" borderId="33" xfId="0" applyNumberFormat="1" applyFont="1" applyFill="1" applyBorder="1" applyAlignment="1">
      <alignment horizontal="right"/>
    </xf>
    <xf numFmtId="166" fontId="7" fillId="0" borderId="57" xfId="0" applyNumberFormat="1" applyFont="1" applyFill="1" applyBorder="1" applyAlignment="1">
      <alignment horizontal="right"/>
    </xf>
    <xf numFmtId="3" fontId="7" fillId="0" borderId="58" xfId="0" applyNumberFormat="1" applyFont="1" applyFill="1" applyBorder="1" applyAlignment="1">
      <alignment horizontal="right"/>
    </xf>
    <xf numFmtId="4" fontId="7" fillId="0" borderId="20" xfId="0" applyNumberFormat="1" applyFont="1" applyFill="1" applyBorder="1" applyAlignment="1">
      <alignment horizontal="right"/>
    </xf>
    <xf numFmtId="3" fontId="7" fillId="0" borderId="21" xfId="0" applyNumberFormat="1" applyFont="1" applyFill="1" applyBorder="1" applyAlignment="1">
      <alignment horizontal="right"/>
    </xf>
    <xf numFmtId="0" fontId="0" fillId="0" borderId="36" xfId="0" applyFill="1" applyBorder="1"/>
    <xf numFmtId="0" fontId="5" fillId="0" borderId="37" xfId="0" applyFont="1" applyFill="1" applyBorder="1"/>
    <xf numFmtId="0" fontId="0" fillId="0" borderId="37" xfId="0" applyFill="1" applyBorder="1"/>
    <xf numFmtId="4" fontId="0" fillId="0" borderId="59" xfId="0" applyNumberFormat="1" applyFill="1" applyBorder="1"/>
    <xf numFmtId="4" fontId="0" fillId="0" borderId="36" xfId="0" applyNumberFormat="1" applyFill="1" applyBorder="1"/>
    <xf numFmtId="4" fontId="0" fillId="0" borderId="37" xfId="0" applyNumberFormat="1" applyFill="1" applyBorder="1"/>
    <xf numFmtId="3" fontId="5" fillId="0" borderId="37" xfId="0" applyNumberFormat="1" applyFont="1" applyFill="1" applyBorder="1" applyAlignment="1">
      <alignment horizontal="right"/>
    </xf>
    <xf numFmtId="3" fontId="5" fillId="0" borderId="59" xfId="0" applyNumberFormat="1" applyFont="1" applyFill="1" applyBorder="1" applyAlignment="1">
      <alignment horizontal="right"/>
    </xf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13" fillId="0" borderId="0" xfId="1" applyFont="1" applyAlignment="1">
      <alignment horizontal="center"/>
    </xf>
    <xf numFmtId="0" fontId="9" fillId="0" borderId="0" xfId="1"/>
    <xf numFmtId="0" fontId="9" fillId="0" borderId="0" xfId="1" applyFill="1"/>
    <xf numFmtId="0" fontId="14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right"/>
    </xf>
    <xf numFmtId="0" fontId="9" fillId="0" borderId="42" xfId="1" applyFont="1" applyFill="1" applyBorder="1" applyAlignment="1">
      <alignment horizontal="center"/>
    </xf>
    <xf numFmtId="0" fontId="9" fillId="0" borderId="43" xfId="1" applyFont="1" applyFill="1" applyBorder="1" applyAlignment="1">
      <alignment horizontal="center"/>
    </xf>
    <xf numFmtId="0" fontId="3" fillId="0" borderId="44" xfId="1" applyFont="1" applyFill="1" applyBorder="1"/>
    <xf numFmtId="0" fontId="9" fillId="0" borderId="44" xfId="1" applyFill="1" applyBorder="1"/>
    <xf numFmtId="0" fontId="10" fillId="0" borderId="44" xfId="1" applyFont="1" applyFill="1" applyBorder="1" applyAlignment="1">
      <alignment horizontal="right"/>
    </xf>
    <xf numFmtId="0" fontId="9" fillId="0" borderId="44" xfId="1" applyFill="1" applyBorder="1" applyAlignment="1">
      <alignment horizontal="left"/>
    </xf>
    <xf numFmtId="0" fontId="9" fillId="0" borderId="45" xfId="1" applyFill="1" applyBorder="1"/>
    <xf numFmtId="49" fontId="9" fillId="0" borderId="46" xfId="1" applyNumberFormat="1" applyFont="1" applyFill="1" applyBorder="1" applyAlignment="1">
      <alignment horizontal="center"/>
    </xf>
    <xf numFmtId="0" fontId="9" fillId="0" borderId="47" xfId="1" applyFont="1" applyFill="1" applyBorder="1" applyAlignment="1">
      <alignment horizontal="center"/>
    </xf>
    <xf numFmtId="0" fontId="3" fillId="0" borderId="48" xfId="1" applyFont="1" applyFill="1" applyBorder="1"/>
    <xf numFmtId="0" fontId="9" fillId="0" borderId="48" xfId="1" applyFill="1" applyBorder="1"/>
    <xf numFmtId="0" fontId="9" fillId="0" borderId="48" xfId="1" applyFill="1" applyBorder="1" applyAlignment="1">
      <alignment horizontal="center" shrinkToFit="1"/>
    </xf>
    <xf numFmtId="0" fontId="9" fillId="0" borderId="49" xfId="1" applyFill="1" applyBorder="1" applyAlignment="1">
      <alignment horizontal="center" shrinkToFit="1"/>
    </xf>
    <xf numFmtId="0" fontId="10" fillId="0" borderId="0" xfId="1" applyFont="1" applyFill="1"/>
    <xf numFmtId="0" fontId="9" fillId="0" borderId="0" xfId="1" applyFont="1" applyFill="1"/>
    <xf numFmtId="0" fontId="9" fillId="0" borderId="0" xfId="1" applyFill="1" applyAlignment="1">
      <alignment horizontal="right"/>
    </xf>
    <xf numFmtId="0" fontId="9" fillId="0" borderId="0" xfId="1" applyFill="1" applyAlignment="1"/>
    <xf numFmtId="49" fontId="4" fillId="0" borderId="57" xfId="1" applyNumberFormat="1" applyFont="1" applyFill="1" applyBorder="1"/>
    <xf numFmtId="0" fontId="4" fillId="0" borderId="15" xfId="1" applyFont="1" applyFill="1" applyBorder="1" applyAlignment="1">
      <alignment horizontal="center"/>
    </xf>
    <xf numFmtId="0" fontId="4" fillId="0" borderId="15" xfId="1" applyNumberFormat="1" applyFont="1" applyFill="1" applyBorder="1" applyAlignment="1">
      <alignment horizontal="center"/>
    </xf>
    <xf numFmtId="0" fontId="4" fillId="0" borderId="57" xfId="1" applyFont="1" applyFill="1" applyBorder="1" applyAlignment="1">
      <alignment horizontal="center"/>
    </xf>
    <xf numFmtId="0" fontId="5" fillId="0" borderId="53" xfId="1" applyFont="1" applyFill="1" applyBorder="1" applyAlignment="1">
      <alignment horizontal="center"/>
    </xf>
    <xf numFmtId="49" fontId="5" fillId="0" borderId="53" xfId="1" applyNumberFormat="1" applyFont="1" applyFill="1" applyBorder="1" applyAlignment="1">
      <alignment horizontal="left"/>
    </xf>
    <xf numFmtId="0" fontId="5" fillId="0" borderId="53" xfId="1" applyFont="1" applyFill="1" applyBorder="1"/>
    <xf numFmtId="0" fontId="9" fillId="0" borderId="53" xfId="1" applyFill="1" applyBorder="1" applyAlignment="1">
      <alignment horizontal="center"/>
    </xf>
    <xf numFmtId="0" fontId="9" fillId="0" borderId="53" xfId="1" applyNumberFormat="1" applyFill="1" applyBorder="1" applyAlignment="1">
      <alignment horizontal="right"/>
    </xf>
    <xf numFmtId="0" fontId="9" fillId="0" borderId="53" xfId="1" applyNumberFormat="1" applyFill="1" applyBorder="1"/>
    <xf numFmtId="0" fontId="9" fillId="0" borderId="0" xfId="1" applyNumberFormat="1"/>
    <xf numFmtId="0" fontId="16" fillId="0" borderId="0" xfId="1" applyFont="1"/>
    <xf numFmtId="0" fontId="7" fillId="0" borderId="53" xfId="1" applyFont="1" applyFill="1" applyBorder="1" applyAlignment="1">
      <alignment horizontal="center"/>
    </xf>
    <xf numFmtId="49" fontId="8" fillId="0" borderId="53" xfId="1" applyNumberFormat="1" applyFont="1" applyFill="1" applyBorder="1" applyAlignment="1">
      <alignment horizontal="left"/>
    </xf>
    <xf numFmtId="0" fontId="8" fillId="0" borderId="53" xfId="1" applyFont="1" applyFill="1" applyBorder="1" applyAlignment="1">
      <alignment wrapText="1"/>
    </xf>
    <xf numFmtId="49" fontId="17" fillId="0" borderId="53" xfId="1" applyNumberFormat="1" applyFont="1" applyFill="1" applyBorder="1" applyAlignment="1">
      <alignment horizontal="center" shrinkToFit="1"/>
    </xf>
    <xf numFmtId="4" fontId="17" fillId="0" borderId="53" xfId="1" applyNumberFormat="1" applyFont="1" applyFill="1" applyBorder="1" applyAlignment="1">
      <alignment horizontal="right"/>
    </xf>
    <xf numFmtId="4" fontId="17" fillId="0" borderId="53" xfId="1" applyNumberFormat="1" applyFont="1" applyFill="1" applyBorder="1"/>
    <xf numFmtId="0" fontId="9" fillId="0" borderId="60" xfId="1" applyFill="1" applyBorder="1" applyAlignment="1">
      <alignment horizontal="center"/>
    </xf>
    <xf numFmtId="49" fontId="3" fillId="0" borderId="60" xfId="1" applyNumberFormat="1" applyFont="1" applyFill="1" applyBorder="1" applyAlignment="1">
      <alignment horizontal="left"/>
    </xf>
    <xf numFmtId="0" fontId="3" fillId="0" borderId="60" xfId="1" applyFont="1" applyFill="1" applyBorder="1"/>
    <xf numFmtId="4" fontId="9" fillId="0" borderId="60" xfId="1" applyNumberFormat="1" applyFill="1" applyBorder="1" applyAlignment="1">
      <alignment horizontal="right"/>
    </xf>
    <xf numFmtId="4" fontId="5" fillId="0" borderId="60" xfId="1" applyNumberFormat="1" applyFont="1" applyFill="1" applyBorder="1"/>
    <xf numFmtId="3" fontId="9" fillId="0" borderId="0" xfId="1" applyNumberFormat="1"/>
    <xf numFmtId="0" fontId="9" fillId="0" borderId="0" xfId="1" applyBorder="1"/>
    <xf numFmtId="0" fontId="18" fillId="0" borderId="0" xfId="1" applyFont="1" applyAlignment="1"/>
    <xf numFmtId="0" fontId="9" fillId="0" borderId="0" xfId="1" applyAlignment="1">
      <alignment horizontal="right"/>
    </xf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9" fillId="0" borderId="0" xfId="1" applyBorder="1" applyAlignment="1">
      <alignment horizontal="right"/>
    </xf>
    <xf numFmtId="49" fontId="10" fillId="0" borderId="5" xfId="0" applyNumberFormat="1" applyFont="1" applyFill="1" applyBorder="1"/>
    <xf numFmtId="3" fontId="7" fillId="0" borderId="6" xfId="0" applyNumberFormat="1" applyFont="1" applyFill="1" applyBorder="1"/>
    <xf numFmtId="3" fontId="7" fillId="0" borderId="53" xfId="0" applyNumberFormat="1" applyFont="1" applyFill="1" applyBorder="1"/>
    <xf numFmtId="3" fontId="7" fillId="0" borderId="54" xfId="0" applyNumberFormat="1" applyFont="1" applyFill="1" applyBorder="1"/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opLeftCell="A13" workbookViewId="0"/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1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 x14ac:dyDescent="0.25"/>
    <row r="3" spans="1:57" ht="12.95" customHeight="1" x14ac:dyDescent="0.2">
      <c r="A3" s="3" t="s">
        <v>1</v>
      </c>
      <c r="B3" s="4"/>
      <c r="C3" s="5" t="s">
        <v>2</v>
      </c>
      <c r="D3" s="5"/>
      <c r="E3" s="5"/>
      <c r="F3" s="5" t="s">
        <v>3</v>
      </c>
      <c r="G3" s="6"/>
    </row>
    <row r="4" spans="1:57" ht="12.95" customHeight="1" x14ac:dyDescent="0.2">
      <c r="A4" s="7"/>
      <c r="B4" s="8"/>
      <c r="C4" s="9" t="s">
        <v>69</v>
      </c>
      <c r="D4" s="10"/>
      <c r="E4" s="10"/>
      <c r="F4" s="11"/>
      <c r="G4" s="12"/>
    </row>
    <row r="5" spans="1:57" ht="12.95" customHeight="1" x14ac:dyDescent="0.2">
      <c r="A5" s="13" t="s">
        <v>5</v>
      </c>
      <c r="B5" s="14"/>
      <c r="C5" s="15" t="s">
        <v>6</v>
      </c>
      <c r="D5" s="15"/>
      <c r="E5" s="15"/>
      <c r="F5" s="16" t="s">
        <v>7</v>
      </c>
      <c r="G5" s="17"/>
    </row>
    <row r="6" spans="1:57" ht="12.95" customHeight="1" x14ac:dyDescent="0.2">
      <c r="A6" s="7"/>
      <c r="B6" s="8"/>
      <c r="C6" s="9" t="s">
        <v>68</v>
      </c>
      <c r="D6" s="10"/>
      <c r="E6" s="10"/>
      <c r="F6" s="18"/>
      <c r="G6" s="12"/>
    </row>
    <row r="7" spans="1:57" x14ac:dyDescent="0.2">
      <c r="A7" s="13" t="s">
        <v>8</v>
      </c>
      <c r="B7" s="15"/>
      <c r="C7" s="19"/>
      <c r="D7" s="20"/>
      <c r="E7" s="21" t="s">
        <v>9</v>
      </c>
      <c r="F7" s="22"/>
      <c r="G7" s="23">
        <v>0</v>
      </c>
      <c r="H7" s="24"/>
      <c r="I7" s="24"/>
    </row>
    <row r="8" spans="1:57" x14ac:dyDescent="0.2">
      <c r="A8" s="13" t="s">
        <v>10</v>
      </c>
      <c r="B8" s="15"/>
      <c r="C8" s="19"/>
      <c r="D8" s="20"/>
      <c r="E8" s="16" t="s">
        <v>11</v>
      </c>
      <c r="F8" s="15"/>
      <c r="G8" s="25">
        <f>IF(PocetMJ=0,,ROUND((F30+F32)/PocetMJ,1))</f>
        <v>0</v>
      </c>
    </row>
    <row r="9" spans="1:57" x14ac:dyDescent="0.2">
      <c r="A9" s="26" t="s">
        <v>12</v>
      </c>
      <c r="B9" s="27"/>
      <c r="C9" s="27"/>
      <c r="D9" s="27"/>
      <c r="E9" s="28" t="s">
        <v>13</v>
      </c>
      <c r="F9" s="27"/>
      <c r="G9" s="29"/>
    </row>
    <row r="10" spans="1:57" x14ac:dyDescent="0.2">
      <c r="A10" s="30" t="s">
        <v>14</v>
      </c>
      <c r="B10" s="11"/>
      <c r="C10" s="11"/>
      <c r="D10" s="11"/>
      <c r="E10" s="31" t="s">
        <v>15</v>
      </c>
      <c r="F10" s="11"/>
      <c r="G10" s="12"/>
      <c r="BA10" s="32"/>
      <c r="BB10" s="32"/>
      <c r="BC10" s="32"/>
      <c r="BD10" s="32"/>
      <c r="BE10" s="32"/>
    </row>
    <row r="11" spans="1:57" x14ac:dyDescent="0.2">
      <c r="A11" s="30"/>
      <c r="B11" s="11"/>
      <c r="C11" s="11"/>
      <c r="D11" s="11"/>
      <c r="E11" s="33"/>
      <c r="F11" s="34"/>
      <c r="G11" s="35"/>
    </row>
    <row r="12" spans="1:57" ht="28.5" customHeight="1" thickBot="1" x14ac:dyDescent="0.25">
      <c r="A12" s="36" t="s">
        <v>16</v>
      </c>
      <c r="B12" s="37"/>
      <c r="C12" s="37"/>
      <c r="D12" s="37"/>
      <c r="E12" s="38"/>
      <c r="F12" s="38"/>
      <c r="G12" s="39"/>
    </row>
    <row r="13" spans="1:57" ht="17.25" customHeight="1" thickBot="1" x14ac:dyDescent="0.25">
      <c r="A13" s="40" t="s">
        <v>17</v>
      </c>
      <c r="B13" s="41"/>
      <c r="C13" s="42"/>
      <c r="D13" s="43" t="s">
        <v>18</v>
      </c>
      <c r="E13" s="44"/>
      <c r="F13" s="44"/>
      <c r="G13" s="42"/>
    </row>
    <row r="14" spans="1:57" ht="15.95" customHeight="1" x14ac:dyDescent="0.2">
      <c r="A14" s="45"/>
      <c r="B14" s="46" t="s">
        <v>19</v>
      </c>
      <c r="C14" s="47">
        <f>Dodavka</f>
        <v>0</v>
      </c>
      <c r="D14" s="48" t="str">
        <f>Rekapitulace!A21</f>
        <v>Dokumentace skutečného provedení</v>
      </c>
      <c r="E14" s="49"/>
      <c r="F14" s="50"/>
      <c r="G14" s="47">
        <f>Rekapitulace!I21</f>
        <v>0</v>
      </c>
    </row>
    <row r="15" spans="1:57" ht="15.95" customHeight="1" x14ac:dyDescent="0.2">
      <c r="A15" s="45" t="s">
        <v>20</v>
      </c>
      <c r="B15" s="46" t="s">
        <v>21</v>
      </c>
      <c r="C15" s="47">
        <f>Mont</f>
        <v>0</v>
      </c>
      <c r="D15" s="26" t="str">
        <f>Rekapitulace!A22</f>
        <v>Inženýrská činnost (stanoveno procentně ze základn</v>
      </c>
      <c r="E15" s="51"/>
      <c r="F15" s="52"/>
      <c r="G15" s="47">
        <f>Rekapitulace!I22</f>
        <v>0</v>
      </c>
    </row>
    <row r="16" spans="1:57" ht="15.95" customHeight="1" x14ac:dyDescent="0.2">
      <c r="A16" s="45" t="s">
        <v>22</v>
      </c>
      <c r="B16" s="46" t="s">
        <v>23</v>
      </c>
      <c r="C16" s="47">
        <f>HSV</f>
        <v>0</v>
      </c>
      <c r="D16" s="26" t="str">
        <f>Rekapitulace!A23</f>
        <v>Náklady na povinnou ppublicitu dotační akce</v>
      </c>
      <c r="E16" s="51"/>
      <c r="F16" s="52"/>
      <c r="G16" s="47">
        <f>Rekapitulace!I23</f>
        <v>0</v>
      </c>
    </row>
    <row r="17" spans="1:7" ht="15.95" customHeight="1" x14ac:dyDescent="0.2">
      <c r="A17" s="53" t="s">
        <v>24</v>
      </c>
      <c r="B17" s="46" t="s">
        <v>25</v>
      </c>
      <c r="C17" s="47">
        <f>PSV</f>
        <v>0</v>
      </c>
      <c r="D17" s="26" t="str">
        <f>Rekapitulace!A24</f>
        <v>Provozní vlivy(stanoveno procentně ze základních n</v>
      </c>
      <c r="E17" s="51"/>
      <c r="F17" s="52"/>
      <c r="G17" s="47">
        <f>Rekapitulace!I24</f>
        <v>0</v>
      </c>
    </row>
    <row r="18" spans="1:7" ht="15.95" customHeight="1" x14ac:dyDescent="0.2">
      <c r="A18" s="54" t="s">
        <v>26</v>
      </c>
      <c r="B18" s="46"/>
      <c r="C18" s="47">
        <f>SUM(C14:C17)</f>
        <v>0</v>
      </c>
      <c r="D18" s="55" t="str">
        <f>Rekapitulace!A25</f>
        <v>Zařízení staveniště(stanoveno procentně ze základn</v>
      </c>
      <c r="E18" s="51"/>
      <c r="F18" s="52"/>
      <c r="G18" s="47">
        <f>Rekapitulace!I25</f>
        <v>0</v>
      </c>
    </row>
    <row r="19" spans="1:7" ht="15.95" customHeight="1" x14ac:dyDescent="0.2">
      <c r="A19" s="54"/>
      <c r="B19" s="46"/>
      <c r="C19" s="47"/>
      <c r="D19" s="26"/>
      <c r="E19" s="51"/>
      <c r="F19" s="52"/>
      <c r="G19" s="47"/>
    </row>
    <row r="20" spans="1:7" ht="15.95" customHeight="1" x14ac:dyDescent="0.2">
      <c r="A20" s="54" t="s">
        <v>27</v>
      </c>
      <c r="B20" s="46"/>
      <c r="C20" s="47">
        <f>HZS</f>
        <v>0</v>
      </c>
      <c r="D20" s="26"/>
      <c r="E20" s="51"/>
      <c r="F20" s="52"/>
      <c r="G20" s="47"/>
    </row>
    <row r="21" spans="1:7" ht="15.95" customHeight="1" x14ac:dyDescent="0.2">
      <c r="A21" s="30" t="s">
        <v>28</v>
      </c>
      <c r="B21" s="11"/>
      <c r="C21" s="47">
        <f>C18+C20</f>
        <v>0</v>
      </c>
      <c r="D21" s="26" t="s">
        <v>29</v>
      </c>
      <c r="E21" s="51"/>
      <c r="F21" s="52"/>
      <c r="G21" s="47">
        <f>G22-SUM(G14:G20)</f>
        <v>0</v>
      </c>
    </row>
    <row r="22" spans="1:7" ht="15.95" customHeight="1" thickBot="1" x14ac:dyDescent="0.25">
      <c r="A22" s="26" t="s">
        <v>30</v>
      </c>
      <c r="B22" s="27"/>
      <c r="C22" s="56">
        <f>C21+G22</f>
        <v>0</v>
      </c>
      <c r="D22" s="57" t="s">
        <v>31</v>
      </c>
      <c r="E22" s="58"/>
      <c r="F22" s="59"/>
      <c r="G22" s="47">
        <f>VRN</f>
        <v>0</v>
      </c>
    </row>
    <row r="23" spans="1:7" x14ac:dyDescent="0.2">
      <c r="A23" s="3" t="s">
        <v>32</v>
      </c>
      <c r="B23" s="5"/>
      <c r="C23" s="60" t="s">
        <v>33</v>
      </c>
      <c r="D23" s="5"/>
      <c r="E23" s="60" t="s">
        <v>34</v>
      </c>
      <c r="F23" s="5"/>
      <c r="G23" s="6"/>
    </row>
    <row r="24" spans="1:7" x14ac:dyDescent="0.2">
      <c r="A24" s="13"/>
      <c r="B24" s="15"/>
      <c r="C24" s="16" t="s">
        <v>35</v>
      </c>
      <c r="D24" s="15"/>
      <c r="E24" s="16" t="s">
        <v>35</v>
      </c>
      <c r="F24" s="15"/>
      <c r="G24" s="17"/>
    </row>
    <row r="25" spans="1:7" x14ac:dyDescent="0.2">
      <c r="A25" s="30" t="s">
        <v>36</v>
      </c>
      <c r="B25" s="61"/>
      <c r="C25" s="31" t="s">
        <v>36</v>
      </c>
      <c r="D25" s="11"/>
      <c r="E25" s="31" t="s">
        <v>36</v>
      </c>
      <c r="F25" s="11"/>
      <c r="G25" s="12"/>
    </row>
    <row r="26" spans="1:7" x14ac:dyDescent="0.2">
      <c r="A26" s="30"/>
      <c r="B26" s="62"/>
      <c r="C26" s="31" t="s">
        <v>37</v>
      </c>
      <c r="D26" s="11"/>
      <c r="E26" s="31" t="s">
        <v>38</v>
      </c>
      <c r="F26" s="11"/>
      <c r="G26" s="12"/>
    </row>
    <row r="27" spans="1:7" x14ac:dyDescent="0.2">
      <c r="A27" s="30"/>
      <c r="B27" s="11"/>
      <c r="C27" s="31"/>
      <c r="D27" s="11"/>
      <c r="E27" s="31"/>
      <c r="F27" s="11"/>
      <c r="G27" s="12"/>
    </row>
    <row r="28" spans="1:7" ht="97.5" customHeight="1" x14ac:dyDescent="0.2">
      <c r="A28" s="30"/>
      <c r="B28" s="11"/>
      <c r="C28" s="31"/>
      <c r="D28" s="11"/>
      <c r="E28" s="31"/>
      <c r="F28" s="11"/>
      <c r="G28" s="12"/>
    </row>
    <row r="29" spans="1:7" x14ac:dyDescent="0.2">
      <c r="A29" s="13" t="s">
        <v>39</v>
      </c>
      <c r="B29" s="15"/>
      <c r="C29" s="63">
        <v>0</v>
      </c>
      <c r="D29" s="15" t="s">
        <v>40</v>
      </c>
      <c r="E29" s="16"/>
      <c r="F29" s="64">
        <v>0</v>
      </c>
      <c r="G29" s="17"/>
    </row>
    <row r="30" spans="1:7" x14ac:dyDescent="0.2">
      <c r="A30" s="13" t="s">
        <v>39</v>
      </c>
      <c r="B30" s="15"/>
      <c r="C30" s="63">
        <v>14</v>
      </c>
      <c r="D30" s="15" t="s">
        <v>40</v>
      </c>
      <c r="E30" s="16"/>
      <c r="F30" s="64">
        <v>0</v>
      </c>
      <c r="G30" s="17"/>
    </row>
    <row r="31" spans="1:7" x14ac:dyDescent="0.2">
      <c r="A31" s="13" t="s">
        <v>41</v>
      </c>
      <c r="B31" s="15"/>
      <c r="C31" s="63">
        <v>14</v>
      </c>
      <c r="D31" s="15" t="s">
        <v>40</v>
      </c>
      <c r="E31" s="16"/>
      <c r="F31" s="65">
        <f>ROUND(PRODUCT(F30,C31/100),0)</f>
        <v>0</v>
      </c>
      <c r="G31" s="29"/>
    </row>
    <row r="32" spans="1:7" x14ac:dyDescent="0.2">
      <c r="A32" s="13" t="s">
        <v>39</v>
      </c>
      <c r="B32" s="15"/>
      <c r="C32" s="63">
        <v>20</v>
      </c>
      <c r="D32" s="15" t="s">
        <v>40</v>
      </c>
      <c r="E32" s="16"/>
      <c r="F32" s="64">
        <v>0</v>
      </c>
      <c r="G32" s="17"/>
    </row>
    <row r="33" spans="1:8" x14ac:dyDescent="0.2">
      <c r="A33" s="13" t="s">
        <v>41</v>
      </c>
      <c r="B33" s="15"/>
      <c r="C33" s="63">
        <v>20</v>
      </c>
      <c r="D33" s="15" t="s">
        <v>40</v>
      </c>
      <c r="E33" s="16"/>
      <c r="F33" s="65">
        <f>ROUND(PRODUCT(F32,C33/100),0)</f>
        <v>0</v>
      </c>
      <c r="G33" s="29"/>
    </row>
    <row r="34" spans="1:8" s="71" customFormat="1" ht="19.5" customHeight="1" thickBot="1" x14ac:dyDescent="0.3">
      <c r="A34" s="66" t="s">
        <v>42</v>
      </c>
      <c r="B34" s="67"/>
      <c r="C34" s="67"/>
      <c r="D34" s="67"/>
      <c r="E34" s="68"/>
      <c r="F34" s="69">
        <f>ROUND(SUM(F30:F33),0)</f>
        <v>0</v>
      </c>
      <c r="G34" s="70"/>
    </row>
    <row r="36" spans="1:8" x14ac:dyDescent="0.2">
      <c r="A36" s="72" t="s">
        <v>43</v>
      </c>
      <c r="B36" s="72"/>
      <c r="C36" s="72"/>
      <c r="D36" s="72"/>
      <c r="E36" s="72"/>
      <c r="F36" s="72"/>
      <c r="G36" s="72"/>
      <c r="H36" t="s">
        <v>4</v>
      </c>
    </row>
    <row r="37" spans="1:8" ht="14.25" customHeight="1" x14ac:dyDescent="0.2">
      <c r="A37" s="72"/>
      <c r="B37" s="73"/>
      <c r="C37" s="73"/>
      <c r="D37" s="73"/>
      <c r="E37" s="73"/>
      <c r="F37" s="73"/>
      <c r="G37" s="73"/>
      <c r="H37" t="s">
        <v>4</v>
      </c>
    </row>
    <row r="38" spans="1:8" ht="12.75" customHeight="1" x14ac:dyDescent="0.2">
      <c r="A38" s="74"/>
      <c r="B38" s="73"/>
      <c r="C38" s="73"/>
      <c r="D38" s="73"/>
      <c r="E38" s="73"/>
      <c r="F38" s="73"/>
      <c r="G38" s="73"/>
      <c r="H38" t="s">
        <v>4</v>
      </c>
    </row>
    <row r="39" spans="1:8" x14ac:dyDescent="0.2">
      <c r="A39" s="74"/>
      <c r="B39" s="73"/>
      <c r="C39" s="73"/>
      <c r="D39" s="73"/>
      <c r="E39" s="73"/>
      <c r="F39" s="73"/>
      <c r="G39" s="73"/>
      <c r="H39" t="s">
        <v>4</v>
      </c>
    </row>
    <row r="40" spans="1:8" x14ac:dyDescent="0.2">
      <c r="A40" s="74"/>
      <c r="B40" s="73"/>
      <c r="C40" s="73"/>
      <c r="D40" s="73"/>
      <c r="E40" s="73"/>
      <c r="F40" s="73"/>
      <c r="G40" s="73"/>
      <c r="H40" t="s">
        <v>4</v>
      </c>
    </row>
    <row r="41" spans="1:8" x14ac:dyDescent="0.2">
      <c r="A41" s="74"/>
      <c r="B41" s="73"/>
      <c r="C41" s="73"/>
      <c r="D41" s="73"/>
      <c r="E41" s="73"/>
      <c r="F41" s="73"/>
      <c r="G41" s="73"/>
      <c r="H41" t="s">
        <v>4</v>
      </c>
    </row>
    <row r="42" spans="1:8" x14ac:dyDescent="0.2">
      <c r="A42" s="74"/>
      <c r="B42" s="73"/>
      <c r="C42" s="73"/>
      <c r="D42" s="73"/>
      <c r="E42" s="73"/>
      <c r="F42" s="73"/>
      <c r="G42" s="73"/>
      <c r="H42" t="s">
        <v>4</v>
      </c>
    </row>
    <row r="43" spans="1:8" x14ac:dyDescent="0.2">
      <c r="A43" s="74"/>
      <c r="B43" s="73"/>
      <c r="C43" s="73"/>
      <c r="D43" s="73"/>
      <c r="E43" s="73"/>
      <c r="F43" s="73"/>
      <c r="G43" s="73"/>
      <c r="H43" t="s">
        <v>4</v>
      </c>
    </row>
    <row r="44" spans="1:8" x14ac:dyDescent="0.2">
      <c r="A44" s="74"/>
      <c r="B44" s="73"/>
      <c r="C44" s="73"/>
      <c r="D44" s="73"/>
      <c r="E44" s="73"/>
      <c r="F44" s="73"/>
      <c r="G44" s="73"/>
      <c r="H44" t="s">
        <v>4</v>
      </c>
    </row>
    <row r="45" spans="1:8" ht="3" customHeight="1" x14ac:dyDescent="0.2">
      <c r="A45" s="74"/>
      <c r="B45" s="73"/>
      <c r="C45" s="73"/>
      <c r="D45" s="73"/>
      <c r="E45" s="73"/>
      <c r="F45" s="73"/>
      <c r="G45" s="73"/>
      <c r="H45" t="s">
        <v>4</v>
      </c>
    </row>
    <row r="46" spans="1:8" x14ac:dyDescent="0.2">
      <c r="B46" s="75"/>
      <c r="C46" s="75"/>
      <c r="D46" s="75"/>
      <c r="E46" s="75"/>
      <c r="F46" s="75"/>
      <c r="G46" s="75"/>
    </row>
    <row r="47" spans="1:8" x14ac:dyDescent="0.2">
      <c r="B47" s="75"/>
      <c r="C47" s="75"/>
      <c r="D47" s="75"/>
      <c r="E47" s="75"/>
      <c r="F47" s="75"/>
      <c r="G47" s="75"/>
    </row>
    <row r="48" spans="1:8" x14ac:dyDescent="0.2">
      <c r="B48" s="75"/>
      <c r="C48" s="75"/>
      <c r="D48" s="75"/>
      <c r="E48" s="75"/>
      <c r="F48" s="75"/>
      <c r="G48" s="75"/>
    </row>
    <row r="49" spans="2:7" x14ac:dyDescent="0.2">
      <c r="B49" s="75"/>
      <c r="C49" s="75"/>
      <c r="D49" s="75"/>
      <c r="E49" s="75"/>
      <c r="F49" s="75"/>
      <c r="G49" s="75"/>
    </row>
    <row r="50" spans="2:7" x14ac:dyDescent="0.2">
      <c r="B50" s="75"/>
      <c r="C50" s="75"/>
      <c r="D50" s="75"/>
      <c r="E50" s="75"/>
      <c r="F50" s="75"/>
      <c r="G50" s="75"/>
    </row>
    <row r="51" spans="2:7" x14ac:dyDescent="0.2">
      <c r="B51" s="75"/>
      <c r="C51" s="75"/>
      <c r="D51" s="75"/>
      <c r="E51" s="75"/>
      <c r="F51" s="75"/>
      <c r="G51" s="75"/>
    </row>
    <row r="52" spans="2:7" x14ac:dyDescent="0.2">
      <c r="B52" s="75"/>
      <c r="C52" s="75"/>
      <c r="D52" s="75"/>
      <c r="E52" s="75"/>
      <c r="F52" s="75"/>
      <c r="G52" s="75"/>
    </row>
    <row r="53" spans="2:7" x14ac:dyDescent="0.2">
      <c r="B53" s="75"/>
      <c r="C53" s="75"/>
      <c r="D53" s="75"/>
      <c r="E53" s="75"/>
      <c r="F53" s="75"/>
      <c r="G53" s="75"/>
    </row>
    <row r="54" spans="2:7" x14ac:dyDescent="0.2">
      <c r="B54" s="75"/>
      <c r="C54" s="75"/>
      <c r="D54" s="75"/>
      <c r="E54" s="75"/>
      <c r="F54" s="75"/>
      <c r="G54" s="75"/>
    </row>
    <row r="55" spans="2:7" x14ac:dyDescent="0.2">
      <c r="B55" s="75"/>
      <c r="C55" s="75"/>
      <c r="D55" s="75"/>
      <c r="E55" s="75"/>
      <c r="F55" s="75"/>
      <c r="G55" s="75"/>
    </row>
  </sheetData>
  <mergeCells count="14">
    <mergeCell ref="B54:G54"/>
    <mergeCell ref="B55:G55"/>
    <mergeCell ref="B48:G48"/>
    <mergeCell ref="B49:G49"/>
    <mergeCell ref="B50:G50"/>
    <mergeCell ref="B51:G51"/>
    <mergeCell ref="B52:G52"/>
    <mergeCell ref="B53:G53"/>
    <mergeCell ref="C7:D7"/>
    <mergeCell ref="C8:D8"/>
    <mergeCell ref="E11:G11"/>
    <mergeCell ref="B37:G45"/>
    <mergeCell ref="B46:G46"/>
    <mergeCell ref="B47:G47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77"/>
  <sheetViews>
    <sheetView workbookViewId="0">
      <selection activeCell="H26" sqref="H26:I26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 x14ac:dyDescent="0.2">
      <c r="A1" s="76" t="s">
        <v>5</v>
      </c>
      <c r="B1" s="77"/>
      <c r="C1" s="78" t="str">
        <f>CONCATENATE(cislostavby," ",nazevstavby)</f>
        <v xml:space="preserve"> KD Bojiště</v>
      </c>
      <c r="D1" s="79"/>
      <c r="E1" s="80"/>
      <c r="F1" s="79"/>
      <c r="G1" s="81"/>
      <c r="H1" s="82"/>
      <c r="I1" s="83"/>
    </row>
    <row r="2" spans="1:9" ht="13.5" thickBot="1" x14ac:dyDescent="0.25">
      <c r="A2" s="84" t="s">
        <v>1</v>
      </c>
      <c r="B2" s="85"/>
      <c r="C2" s="86" t="str">
        <f>CONCATENATE(cisloobjektu," ",nazevobjektu)</f>
        <v xml:space="preserve"> Zateplení Kulturního domu</v>
      </c>
      <c r="D2" s="87"/>
      <c r="E2" s="88"/>
      <c r="F2" s="87"/>
      <c r="G2" s="89"/>
      <c r="H2" s="89"/>
      <c r="I2" s="90"/>
    </row>
    <row r="3" spans="1:9" ht="13.5" thickTop="1" x14ac:dyDescent="0.2">
      <c r="F3" s="11"/>
    </row>
    <row r="4" spans="1:9" ht="19.5" customHeight="1" x14ac:dyDescent="0.25">
      <c r="A4" s="91" t="s">
        <v>44</v>
      </c>
      <c r="B4" s="1"/>
      <c r="C4" s="1"/>
      <c r="D4" s="1"/>
      <c r="E4" s="92"/>
      <c r="F4" s="1"/>
      <c r="G4" s="1"/>
      <c r="H4" s="1"/>
      <c r="I4" s="1"/>
    </row>
    <row r="5" spans="1:9" ht="13.5" thickBot="1" x14ac:dyDescent="0.25"/>
    <row r="6" spans="1:9" s="11" customFormat="1" ht="13.5" thickBot="1" x14ac:dyDescent="0.25">
      <c r="A6" s="93"/>
      <c r="B6" s="94" t="s">
        <v>45</v>
      </c>
      <c r="C6" s="94"/>
      <c r="D6" s="95"/>
      <c r="E6" s="96" t="s">
        <v>46</v>
      </c>
      <c r="F6" s="97" t="s">
        <v>47</v>
      </c>
      <c r="G6" s="97" t="s">
        <v>48</v>
      </c>
      <c r="H6" s="97" t="s">
        <v>49</v>
      </c>
      <c r="I6" s="98" t="s">
        <v>27</v>
      </c>
    </row>
    <row r="7" spans="1:9" s="11" customFormat="1" x14ac:dyDescent="0.2">
      <c r="A7" s="193" t="str">
        <f>Položky!B7</f>
        <v>61</v>
      </c>
      <c r="B7" s="99" t="str">
        <f>Položky!C7</f>
        <v>Upravy povrchů vnitřní</v>
      </c>
      <c r="C7" s="100"/>
      <c r="D7" s="101"/>
      <c r="E7" s="194">
        <f>Položky!BA9</f>
        <v>0</v>
      </c>
      <c r="F7" s="195">
        <f>Položky!BB9</f>
        <v>0</v>
      </c>
      <c r="G7" s="195">
        <f>Položky!BC9</f>
        <v>0</v>
      </c>
      <c r="H7" s="195">
        <f>Položky!BD9</f>
        <v>0</v>
      </c>
      <c r="I7" s="196">
        <f>Položky!BE9</f>
        <v>0</v>
      </c>
    </row>
    <row r="8" spans="1:9" s="11" customFormat="1" x14ac:dyDescent="0.2">
      <c r="A8" s="193" t="str">
        <f>Položky!B10</f>
        <v>62</v>
      </c>
      <c r="B8" s="99" t="str">
        <f>Položky!C10</f>
        <v>Upravy povrchů vnější</v>
      </c>
      <c r="C8" s="100"/>
      <c r="D8" s="101"/>
      <c r="E8" s="194">
        <f>Položky!BA18</f>
        <v>0</v>
      </c>
      <c r="F8" s="195">
        <f>Položky!BB18</f>
        <v>0</v>
      </c>
      <c r="G8" s="195">
        <f>Položky!BC18</f>
        <v>0</v>
      </c>
      <c r="H8" s="195">
        <f>Položky!BD18</f>
        <v>0</v>
      </c>
      <c r="I8" s="196">
        <f>Položky!BE18</f>
        <v>0</v>
      </c>
    </row>
    <row r="9" spans="1:9" s="11" customFormat="1" x14ac:dyDescent="0.2">
      <c r="A9" s="193" t="str">
        <f>Položky!B19</f>
        <v>94</v>
      </c>
      <c r="B9" s="99" t="str">
        <f>Položky!C19</f>
        <v>Lešení a stavební výtahy</v>
      </c>
      <c r="C9" s="100"/>
      <c r="D9" s="101"/>
      <c r="E9" s="194">
        <f>Položky!BA27</f>
        <v>0</v>
      </c>
      <c r="F9" s="195">
        <f>Položky!BB27</f>
        <v>0</v>
      </c>
      <c r="G9" s="195">
        <f>Položky!BC27</f>
        <v>0</v>
      </c>
      <c r="H9" s="195">
        <f>Položky!BD27</f>
        <v>0</v>
      </c>
      <c r="I9" s="196">
        <f>Položky!BE27</f>
        <v>0</v>
      </c>
    </row>
    <row r="10" spans="1:9" s="11" customFormat="1" x14ac:dyDescent="0.2">
      <c r="A10" s="193" t="str">
        <f>Položky!B28</f>
        <v>99</v>
      </c>
      <c r="B10" s="99" t="str">
        <f>Položky!C28</f>
        <v>Staveništní přesun hmot</v>
      </c>
      <c r="C10" s="100"/>
      <c r="D10" s="101"/>
      <c r="E10" s="194">
        <f>Položky!BA30</f>
        <v>0</v>
      </c>
      <c r="F10" s="195">
        <f>Položky!BB30</f>
        <v>0</v>
      </c>
      <c r="G10" s="195">
        <f>Položky!BC30</f>
        <v>0</v>
      </c>
      <c r="H10" s="195">
        <f>Položky!BD30</f>
        <v>0</v>
      </c>
      <c r="I10" s="196">
        <f>Položky!BE30</f>
        <v>0</v>
      </c>
    </row>
    <row r="11" spans="1:9" s="11" customFormat="1" x14ac:dyDescent="0.2">
      <c r="A11" s="193" t="str">
        <f>Položky!B31</f>
        <v>713</v>
      </c>
      <c r="B11" s="99" t="str">
        <f>Položky!C31</f>
        <v>Izolace tepelné</v>
      </c>
      <c r="C11" s="100"/>
      <c r="D11" s="101"/>
      <c r="E11" s="194">
        <f>Položky!BA34</f>
        <v>0</v>
      </c>
      <c r="F11" s="195">
        <f>Položky!BB34</f>
        <v>0</v>
      </c>
      <c r="G11" s="195">
        <f>Položky!BC34</f>
        <v>0</v>
      </c>
      <c r="H11" s="195">
        <f>Položky!BD34</f>
        <v>0</v>
      </c>
      <c r="I11" s="196">
        <f>Položky!BE34</f>
        <v>0</v>
      </c>
    </row>
    <row r="12" spans="1:9" s="11" customFormat="1" x14ac:dyDescent="0.2">
      <c r="A12" s="193" t="str">
        <f>Položky!B35</f>
        <v>764</v>
      </c>
      <c r="B12" s="99" t="str">
        <f>Položky!C35</f>
        <v>Konstrukce klempířské</v>
      </c>
      <c r="C12" s="100"/>
      <c r="D12" s="101"/>
      <c r="E12" s="194">
        <f>Položky!BA49</f>
        <v>0</v>
      </c>
      <c r="F12" s="195">
        <f>Položky!BB49</f>
        <v>0</v>
      </c>
      <c r="G12" s="195">
        <f>Položky!BC49</f>
        <v>0</v>
      </c>
      <c r="H12" s="195">
        <f>Položky!BD49</f>
        <v>0</v>
      </c>
      <c r="I12" s="196">
        <f>Položky!BE49</f>
        <v>0</v>
      </c>
    </row>
    <row r="13" spans="1:9" s="11" customFormat="1" x14ac:dyDescent="0.2">
      <c r="A13" s="193" t="str">
        <f>Položky!B50</f>
        <v>766</v>
      </c>
      <c r="B13" s="99" t="str">
        <f>Položky!C50</f>
        <v>Konstrukce truhlářské</v>
      </c>
      <c r="C13" s="100"/>
      <c r="D13" s="101"/>
      <c r="E13" s="194">
        <f>Položky!BA66</f>
        <v>0</v>
      </c>
      <c r="F13" s="195">
        <f>Položky!BB66</f>
        <v>0</v>
      </c>
      <c r="G13" s="195">
        <f>Položky!BC66</f>
        <v>0</v>
      </c>
      <c r="H13" s="195">
        <f>Položky!BD66</f>
        <v>0</v>
      </c>
      <c r="I13" s="196">
        <f>Položky!BE66</f>
        <v>0</v>
      </c>
    </row>
    <row r="14" spans="1:9" s="11" customFormat="1" x14ac:dyDescent="0.2">
      <c r="A14" s="193" t="str">
        <f>Položky!B67</f>
        <v>784</v>
      </c>
      <c r="B14" s="99" t="str">
        <f>Položky!C67</f>
        <v>Malby</v>
      </c>
      <c r="C14" s="100"/>
      <c r="D14" s="101"/>
      <c r="E14" s="194">
        <f>Položky!BA69</f>
        <v>0</v>
      </c>
      <c r="F14" s="195">
        <f>Položky!BB69</f>
        <v>0</v>
      </c>
      <c r="G14" s="195">
        <f>Položky!BC69</f>
        <v>0</v>
      </c>
      <c r="H14" s="195">
        <f>Položky!BD69</f>
        <v>0</v>
      </c>
      <c r="I14" s="196">
        <f>Položky!BE69</f>
        <v>0</v>
      </c>
    </row>
    <row r="15" spans="1:9" s="11" customFormat="1" ht="13.5" thickBot="1" x14ac:dyDescent="0.25">
      <c r="A15" s="193" t="str">
        <f>Položky!B70</f>
        <v>M21</v>
      </c>
      <c r="B15" s="99" t="str">
        <f>Položky!C70</f>
        <v>Elektromontáže</v>
      </c>
      <c r="C15" s="100"/>
      <c r="D15" s="101"/>
      <c r="E15" s="194">
        <f>Položky!BA73</f>
        <v>0</v>
      </c>
      <c r="F15" s="195">
        <f>Položky!BB73</f>
        <v>0</v>
      </c>
      <c r="G15" s="195">
        <f>Položky!BC73</f>
        <v>0</v>
      </c>
      <c r="H15" s="195">
        <f>Položky!BD73</f>
        <v>0</v>
      </c>
      <c r="I15" s="196">
        <f>Položky!BE73</f>
        <v>0</v>
      </c>
    </row>
    <row r="16" spans="1:9" s="107" customFormat="1" ht="13.5" thickBot="1" x14ac:dyDescent="0.25">
      <c r="A16" s="102"/>
      <c r="B16" s="94" t="s">
        <v>50</v>
      </c>
      <c r="C16" s="94"/>
      <c r="D16" s="103"/>
      <c r="E16" s="104">
        <f>SUM(E7:E15)</f>
        <v>0</v>
      </c>
      <c r="F16" s="105">
        <f>SUM(F7:F15)</f>
        <v>0</v>
      </c>
      <c r="G16" s="105">
        <f>SUM(G7:G15)</f>
        <v>0</v>
      </c>
      <c r="H16" s="105">
        <f>SUM(H7:H15)</f>
        <v>0</v>
      </c>
      <c r="I16" s="106">
        <f>SUM(I7:I15)</f>
        <v>0</v>
      </c>
    </row>
    <row r="17" spans="1:57" x14ac:dyDescent="0.2">
      <c r="A17" s="100"/>
      <c r="B17" s="100"/>
      <c r="C17" s="100"/>
      <c r="D17" s="100"/>
      <c r="E17" s="100"/>
      <c r="F17" s="100"/>
      <c r="G17" s="100"/>
      <c r="H17" s="100"/>
      <c r="I17" s="100"/>
    </row>
    <row r="18" spans="1:57" ht="19.5" customHeight="1" x14ac:dyDescent="0.25">
      <c r="A18" s="108" t="s">
        <v>51</v>
      </c>
      <c r="B18" s="108"/>
      <c r="C18" s="108"/>
      <c r="D18" s="108"/>
      <c r="E18" s="108"/>
      <c r="F18" s="108"/>
      <c r="G18" s="109"/>
      <c r="H18" s="108"/>
      <c r="I18" s="108"/>
      <c r="BA18" s="32"/>
      <c r="BB18" s="32"/>
      <c r="BC18" s="32"/>
      <c r="BD18" s="32"/>
      <c r="BE18" s="32"/>
    </row>
    <row r="19" spans="1:57" ht="13.5" thickBot="1" x14ac:dyDescent="0.25">
      <c r="A19" s="110"/>
      <c r="B19" s="110"/>
      <c r="C19" s="110"/>
      <c r="D19" s="110"/>
      <c r="E19" s="110"/>
      <c r="F19" s="110"/>
      <c r="G19" s="110"/>
      <c r="H19" s="110"/>
      <c r="I19" s="110"/>
    </row>
    <row r="20" spans="1:57" x14ac:dyDescent="0.2">
      <c r="A20" s="111" t="s">
        <v>52</v>
      </c>
      <c r="B20" s="112"/>
      <c r="C20" s="112"/>
      <c r="D20" s="113"/>
      <c r="E20" s="114" t="s">
        <v>53</v>
      </c>
      <c r="F20" s="115" t="s">
        <v>54</v>
      </c>
      <c r="G20" s="116" t="s">
        <v>55</v>
      </c>
      <c r="H20" s="117"/>
      <c r="I20" s="118" t="s">
        <v>53</v>
      </c>
    </row>
    <row r="21" spans="1:57" x14ac:dyDescent="0.2">
      <c r="A21" s="119" t="s">
        <v>184</v>
      </c>
      <c r="B21" s="120"/>
      <c r="C21" s="120"/>
      <c r="D21" s="121"/>
      <c r="E21" s="122"/>
      <c r="F21" s="123">
        <v>0</v>
      </c>
      <c r="G21" s="124">
        <f>CHOOSE(BA21+1,HSV+PSV,HSV+PSV+Mont,HSV+PSV+Dodavka+Mont,HSV,PSV,Mont,Dodavka,Mont+Dodavka,0)</f>
        <v>0</v>
      </c>
      <c r="H21" s="125"/>
      <c r="I21" s="126">
        <f>E21+F21*G21/100</f>
        <v>0</v>
      </c>
      <c r="BA21">
        <v>0</v>
      </c>
    </row>
    <row r="22" spans="1:57" x14ac:dyDescent="0.2">
      <c r="A22" s="119" t="s">
        <v>185</v>
      </c>
      <c r="B22" s="120"/>
      <c r="C22" s="120"/>
      <c r="D22" s="121"/>
      <c r="E22" s="122"/>
      <c r="F22" s="123">
        <v>0</v>
      </c>
      <c r="G22" s="124">
        <f>CHOOSE(BA22+1,HSV+PSV,HSV+PSV+Mont,HSV+PSV+Dodavka+Mont,HSV,PSV,Mont,Dodavka,Mont+Dodavka,0)</f>
        <v>0</v>
      </c>
      <c r="H22" s="125"/>
      <c r="I22" s="126">
        <f>E22+F22*G22/100</f>
        <v>0</v>
      </c>
      <c r="BA22">
        <v>0</v>
      </c>
    </row>
    <row r="23" spans="1:57" x14ac:dyDescent="0.2">
      <c r="A23" s="119" t="s">
        <v>186</v>
      </c>
      <c r="B23" s="120"/>
      <c r="C23" s="120"/>
      <c r="D23" s="121"/>
      <c r="E23" s="122"/>
      <c r="F23" s="123">
        <v>0</v>
      </c>
      <c r="G23" s="124">
        <f>CHOOSE(BA23+1,HSV+PSV,HSV+PSV+Mont,HSV+PSV+Dodavka+Mont,HSV,PSV,Mont,Dodavka,Mont+Dodavka,0)</f>
        <v>0</v>
      </c>
      <c r="H23" s="125"/>
      <c r="I23" s="126">
        <f>E23+F23*G23/100</f>
        <v>0</v>
      </c>
      <c r="BA23">
        <v>0</v>
      </c>
    </row>
    <row r="24" spans="1:57" x14ac:dyDescent="0.2">
      <c r="A24" s="119" t="s">
        <v>187</v>
      </c>
      <c r="B24" s="120"/>
      <c r="C24" s="120"/>
      <c r="D24" s="121"/>
      <c r="E24" s="122"/>
      <c r="F24" s="123">
        <v>0</v>
      </c>
      <c r="G24" s="124">
        <f>CHOOSE(BA24+1,HSV+PSV,HSV+PSV+Mont,HSV+PSV+Dodavka+Mont,HSV,PSV,Mont,Dodavka,Mont+Dodavka,0)</f>
        <v>0</v>
      </c>
      <c r="H24" s="125"/>
      <c r="I24" s="126">
        <f>E24+F24*G24/100</f>
        <v>0</v>
      </c>
      <c r="BA24">
        <v>0</v>
      </c>
    </row>
    <row r="25" spans="1:57" x14ac:dyDescent="0.2">
      <c r="A25" s="119" t="s">
        <v>188</v>
      </c>
      <c r="B25" s="120"/>
      <c r="C25" s="120"/>
      <c r="D25" s="121"/>
      <c r="E25" s="122"/>
      <c r="F25" s="123">
        <v>0</v>
      </c>
      <c r="G25" s="124">
        <f>CHOOSE(BA25+1,HSV+PSV,HSV+PSV+Mont,HSV+PSV+Dodavka+Mont,HSV,PSV,Mont,Dodavka,Mont+Dodavka,0)</f>
        <v>0</v>
      </c>
      <c r="H25" s="125"/>
      <c r="I25" s="126">
        <f>E25+F25*G25/100</f>
        <v>0</v>
      </c>
      <c r="BA25">
        <v>0</v>
      </c>
    </row>
    <row r="26" spans="1:57" ht="13.5" thickBot="1" x14ac:dyDescent="0.25">
      <c r="A26" s="127"/>
      <c r="B26" s="128" t="s">
        <v>56</v>
      </c>
      <c r="C26" s="129"/>
      <c r="D26" s="130"/>
      <c r="E26" s="131"/>
      <c r="F26" s="132"/>
      <c r="G26" s="132"/>
      <c r="H26" s="133">
        <f>SUM(I21:I25)</f>
        <v>0</v>
      </c>
      <c r="I26" s="134"/>
    </row>
    <row r="27" spans="1:57" x14ac:dyDescent="0.2">
      <c r="A27" s="110"/>
      <c r="B27" s="110"/>
      <c r="C27" s="110"/>
      <c r="D27" s="110"/>
      <c r="E27" s="110"/>
      <c r="F27" s="110"/>
      <c r="G27" s="110"/>
      <c r="H27" s="110"/>
      <c r="I27" s="110"/>
    </row>
    <row r="28" spans="1:57" x14ac:dyDescent="0.2">
      <c r="B28" s="107"/>
      <c r="F28" s="135"/>
      <c r="G28" s="136"/>
      <c r="H28" s="136"/>
      <c r="I28" s="137"/>
    </row>
    <row r="29" spans="1:57" x14ac:dyDescent="0.2">
      <c r="F29" s="135"/>
      <c r="G29" s="136"/>
      <c r="H29" s="136"/>
      <c r="I29" s="137"/>
    </row>
    <row r="30" spans="1:57" x14ac:dyDescent="0.2">
      <c r="F30" s="135"/>
      <c r="G30" s="136"/>
      <c r="H30" s="136"/>
      <c r="I30" s="137"/>
    </row>
    <row r="31" spans="1:57" x14ac:dyDescent="0.2">
      <c r="F31" s="135"/>
      <c r="G31" s="136"/>
      <c r="H31" s="136"/>
      <c r="I31" s="137"/>
    </row>
    <row r="32" spans="1:57" x14ac:dyDescent="0.2">
      <c r="F32" s="135"/>
      <c r="G32" s="136"/>
      <c r="H32" s="136"/>
      <c r="I32" s="137"/>
    </row>
    <row r="33" spans="6:9" x14ac:dyDescent="0.2">
      <c r="F33" s="135"/>
      <c r="G33" s="136"/>
      <c r="H33" s="136"/>
      <c r="I33" s="137"/>
    </row>
    <row r="34" spans="6:9" x14ac:dyDescent="0.2">
      <c r="F34" s="135"/>
      <c r="G34" s="136"/>
      <c r="H34" s="136"/>
      <c r="I34" s="137"/>
    </row>
    <row r="35" spans="6:9" x14ac:dyDescent="0.2">
      <c r="F35" s="135"/>
      <c r="G35" s="136"/>
      <c r="H35" s="136"/>
      <c r="I35" s="137"/>
    </row>
    <row r="36" spans="6:9" x14ac:dyDescent="0.2">
      <c r="F36" s="135"/>
      <c r="G36" s="136"/>
      <c r="H36" s="136"/>
      <c r="I36" s="137"/>
    </row>
    <row r="37" spans="6:9" x14ac:dyDescent="0.2">
      <c r="F37" s="135"/>
      <c r="G37" s="136"/>
      <c r="H37" s="136"/>
      <c r="I37" s="137"/>
    </row>
    <row r="38" spans="6:9" x14ac:dyDescent="0.2">
      <c r="F38" s="135"/>
      <c r="G38" s="136"/>
      <c r="H38" s="136"/>
      <c r="I38" s="137"/>
    </row>
    <row r="39" spans="6:9" x14ac:dyDescent="0.2">
      <c r="F39" s="135"/>
      <c r="G39" s="136"/>
      <c r="H39" s="136"/>
      <c r="I39" s="137"/>
    </row>
    <row r="40" spans="6:9" x14ac:dyDescent="0.2">
      <c r="F40" s="135"/>
      <c r="G40" s="136"/>
      <c r="H40" s="136"/>
      <c r="I40" s="137"/>
    </row>
    <row r="41" spans="6:9" x14ac:dyDescent="0.2">
      <c r="F41" s="135"/>
      <c r="G41" s="136"/>
      <c r="H41" s="136"/>
      <c r="I41" s="137"/>
    </row>
    <row r="42" spans="6:9" x14ac:dyDescent="0.2">
      <c r="F42" s="135"/>
      <c r="G42" s="136"/>
      <c r="H42" s="136"/>
      <c r="I42" s="137"/>
    </row>
    <row r="43" spans="6:9" x14ac:dyDescent="0.2">
      <c r="F43" s="135"/>
      <c r="G43" s="136"/>
      <c r="H43" s="136"/>
      <c r="I43" s="137"/>
    </row>
    <row r="44" spans="6:9" x14ac:dyDescent="0.2">
      <c r="F44" s="135"/>
      <c r="G44" s="136"/>
      <c r="H44" s="136"/>
      <c r="I44" s="137"/>
    </row>
    <row r="45" spans="6:9" x14ac:dyDescent="0.2">
      <c r="F45" s="135"/>
      <c r="G45" s="136"/>
      <c r="H45" s="136"/>
      <c r="I45" s="137"/>
    </row>
    <row r="46" spans="6:9" x14ac:dyDescent="0.2">
      <c r="F46" s="135"/>
      <c r="G46" s="136"/>
      <c r="H46" s="136"/>
      <c r="I46" s="137"/>
    </row>
    <row r="47" spans="6:9" x14ac:dyDescent="0.2">
      <c r="F47" s="135"/>
      <c r="G47" s="136"/>
      <c r="H47" s="136"/>
      <c r="I47" s="137"/>
    </row>
    <row r="48" spans="6:9" x14ac:dyDescent="0.2">
      <c r="F48" s="135"/>
      <c r="G48" s="136"/>
      <c r="H48" s="136"/>
      <c r="I48" s="137"/>
    </row>
    <row r="49" spans="6:9" x14ac:dyDescent="0.2">
      <c r="F49" s="135"/>
      <c r="G49" s="136"/>
      <c r="H49" s="136"/>
      <c r="I49" s="137"/>
    </row>
    <row r="50" spans="6:9" x14ac:dyDescent="0.2">
      <c r="F50" s="135"/>
      <c r="G50" s="136"/>
      <c r="H50" s="136"/>
      <c r="I50" s="137"/>
    </row>
    <row r="51" spans="6:9" x14ac:dyDescent="0.2">
      <c r="F51" s="135"/>
      <c r="G51" s="136"/>
      <c r="H51" s="136"/>
      <c r="I51" s="137"/>
    </row>
    <row r="52" spans="6:9" x14ac:dyDescent="0.2">
      <c r="F52" s="135"/>
      <c r="G52" s="136"/>
      <c r="H52" s="136"/>
      <c r="I52" s="137"/>
    </row>
    <row r="53" spans="6:9" x14ac:dyDescent="0.2">
      <c r="F53" s="135"/>
      <c r="G53" s="136"/>
      <c r="H53" s="136"/>
      <c r="I53" s="137"/>
    </row>
    <row r="54" spans="6:9" x14ac:dyDescent="0.2">
      <c r="F54" s="135"/>
      <c r="G54" s="136"/>
      <c r="H54" s="136"/>
      <c r="I54" s="137"/>
    </row>
    <row r="55" spans="6:9" x14ac:dyDescent="0.2">
      <c r="F55" s="135"/>
      <c r="G55" s="136"/>
      <c r="H55" s="136"/>
      <c r="I55" s="137"/>
    </row>
    <row r="56" spans="6:9" x14ac:dyDescent="0.2">
      <c r="F56" s="135"/>
      <c r="G56" s="136"/>
      <c r="H56" s="136"/>
      <c r="I56" s="137"/>
    </row>
    <row r="57" spans="6:9" x14ac:dyDescent="0.2">
      <c r="F57" s="135"/>
      <c r="G57" s="136"/>
      <c r="H57" s="136"/>
      <c r="I57" s="137"/>
    </row>
    <row r="58" spans="6:9" x14ac:dyDescent="0.2">
      <c r="F58" s="135"/>
      <c r="G58" s="136"/>
      <c r="H58" s="136"/>
      <c r="I58" s="137"/>
    </row>
    <row r="59" spans="6:9" x14ac:dyDescent="0.2">
      <c r="F59" s="135"/>
      <c r="G59" s="136"/>
      <c r="H59" s="136"/>
      <c r="I59" s="137"/>
    </row>
    <row r="60" spans="6:9" x14ac:dyDescent="0.2">
      <c r="F60" s="135"/>
      <c r="G60" s="136"/>
      <c r="H60" s="136"/>
      <c r="I60" s="137"/>
    </row>
    <row r="61" spans="6:9" x14ac:dyDescent="0.2">
      <c r="F61" s="135"/>
      <c r="G61" s="136"/>
      <c r="H61" s="136"/>
      <c r="I61" s="137"/>
    </row>
    <row r="62" spans="6:9" x14ac:dyDescent="0.2">
      <c r="F62" s="135"/>
      <c r="G62" s="136"/>
      <c r="H62" s="136"/>
      <c r="I62" s="137"/>
    </row>
    <row r="63" spans="6:9" x14ac:dyDescent="0.2">
      <c r="F63" s="135"/>
      <c r="G63" s="136"/>
      <c r="H63" s="136"/>
      <c r="I63" s="137"/>
    </row>
    <row r="64" spans="6:9" x14ac:dyDescent="0.2">
      <c r="F64" s="135"/>
      <c r="G64" s="136"/>
      <c r="H64" s="136"/>
      <c r="I64" s="137"/>
    </row>
    <row r="65" spans="6:9" x14ac:dyDescent="0.2">
      <c r="F65" s="135"/>
      <c r="G65" s="136"/>
      <c r="H65" s="136"/>
      <c r="I65" s="137"/>
    </row>
    <row r="66" spans="6:9" x14ac:dyDescent="0.2">
      <c r="F66" s="135"/>
      <c r="G66" s="136"/>
      <c r="H66" s="136"/>
      <c r="I66" s="137"/>
    </row>
    <row r="67" spans="6:9" x14ac:dyDescent="0.2">
      <c r="F67" s="135"/>
      <c r="G67" s="136"/>
      <c r="H67" s="136"/>
      <c r="I67" s="137"/>
    </row>
    <row r="68" spans="6:9" x14ac:dyDescent="0.2">
      <c r="F68" s="135"/>
      <c r="G68" s="136"/>
      <c r="H68" s="136"/>
      <c r="I68" s="137"/>
    </row>
    <row r="69" spans="6:9" x14ac:dyDescent="0.2">
      <c r="F69" s="135"/>
      <c r="G69" s="136"/>
      <c r="H69" s="136"/>
      <c r="I69" s="137"/>
    </row>
    <row r="70" spans="6:9" x14ac:dyDescent="0.2">
      <c r="F70" s="135"/>
      <c r="G70" s="136"/>
      <c r="H70" s="136"/>
      <c r="I70" s="137"/>
    </row>
    <row r="71" spans="6:9" x14ac:dyDescent="0.2">
      <c r="F71" s="135"/>
      <c r="G71" s="136"/>
      <c r="H71" s="136"/>
      <c r="I71" s="137"/>
    </row>
    <row r="72" spans="6:9" x14ac:dyDescent="0.2">
      <c r="F72" s="135"/>
      <c r="G72" s="136"/>
      <c r="H72" s="136"/>
      <c r="I72" s="137"/>
    </row>
    <row r="73" spans="6:9" x14ac:dyDescent="0.2">
      <c r="F73" s="135"/>
      <c r="G73" s="136"/>
      <c r="H73" s="136"/>
      <c r="I73" s="137"/>
    </row>
    <row r="74" spans="6:9" x14ac:dyDescent="0.2">
      <c r="F74" s="135"/>
      <c r="G74" s="136"/>
      <c r="H74" s="136"/>
      <c r="I74" s="137"/>
    </row>
    <row r="75" spans="6:9" x14ac:dyDescent="0.2">
      <c r="F75" s="135"/>
      <c r="G75" s="136"/>
      <c r="H75" s="136"/>
      <c r="I75" s="137"/>
    </row>
    <row r="76" spans="6:9" x14ac:dyDescent="0.2">
      <c r="F76" s="135"/>
      <c r="G76" s="136"/>
      <c r="H76" s="136"/>
      <c r="I76" s="137"/>
    </row>
    <row r="77" spans="6:9" x14ac:dyDescent="0.2">
      <c r="F77" s="135"/>
      <c r="G77" s="136"/>
      <c r="H77" s="136"/>
      <c r="I77" s="137"/>
    </row>
  </sheetData>
  <mergeCells count="4">
    <mergeCell ref="A1:B1"/>
    <mergeCell ref="A2:B2"/>
    <mergeCell ref="G2:I2"/>
    <mergeCell ref="H26:I26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46"/>
  <sheetViews>
    <sheetView showGridLines="0" showZeros="0" tabSelected="1" zoomScaleNormal="100" workbookViewId="0">
      <selection activeCell="E65" sqref="E65"/>
    </sheetView>
  </sheetViews>
  <sheetFormatPr defaultRowHeight="12.75" x14ac:dyDescent="0.2"/>
  <cols>
    <col min="1" max="1" width="3.85546875" style="139" customWidth="1"/>
    <col min="2" max="2" width="12" style="139" customWidth="1"/>
    <col min="3" max="3" width="40.42578125" style="139" customWidth="1"/>
    <col min="4" max="4" width="5.5703125" style="139" customWidth="1"/>
    <col min="5" max="5" width="8.5703125" style="187" customWidth="1"/>
    <col min="6" max="6" width="9.85546875" style="139" customWidth="1"/>
    <col min="7" max="7" width="13.85546875" style="139" customWidth="1"/>
    <col min="8" max="16384" width="9.140625" style="139"/>
  </cols>
  <sheetData>
    <row r="1" spans="1:104" ht="15.75" x14ac:dyDescent="0.25">
      <c r="A1" s="138" t="s">
        <v>57</v>
      </c>
      <c r="B1" s="138"/>
      <c r="C1" s="138"/>
      <c r="D1" s="138"/>
      <c r="E1" s="138"/>
      <c r="F1" s="138"/>
      <c r="G1" s="138"/>
    </row>
    <row r="2" spans="1:104" ht="13.5" thickBot="1" x14ac:dyDescent="0.25">
      <c r="A2" s="140"/>
      <c r="B2" s="141"/>
      <c r="C2" s="142"/>
      <c r="D2" s="142"/>
      <c r="E2" s="143"/>
      <c r="F2" s="142"/>
      <c r="G2" s="142"/>
    </row>
    <row r="3" spans="1:104" ht="13.5" thickTop="1" x14ac:dyDescent="0.2">
      <c r="A3" s="144" t="s">
        <v>5</v>
      </c>
      <c r="B3" s="145"/>
      <c r="C3" s="146" t="str">
        <f>CONCATENATE(cislostavby," ",nazevstavby)</f>
        <v xml:space="preserve"> KD Bojiště</v>
      </c>
      <c r="D3" s="147"/>
      <c r="E3" s="148"/>
      <c r="F3" s="149">
        <f>Rekapitulace!H1</f>
        <v>0</v>
      </c>
      <c r="G3" s="150"/>
    </row>
    <row r="4" spans="1:104" ht="13.5" thickBot="1" x14ac:dyDescent="0.25">
      <c r="A4" s="151" t="s">
        <v>1</v>
      </c>
      <c r="B4" s="152"/>
      <c r="C4" s="153" t="str">
        <f>CONCATENATE(cisloobjektu," ",nazevobjektu)</f>
        <v xml:space="preserve"> Zateplení Kulturního domu</v>
      </c>
      <c r="D4" s="154"/>
      <c r="E4" s="155"/>
      <c r="F4" s="155"/>
      <c r="G4" s="156"/>
    </row>
    <row r="5" spans="1:104" ht="13.5" thickTop="1" x14ac:dyDescent="0.2">
      <c r="A5" s="157"/>
      <c r="B5" s="158"/>
      <c r="C5" s="158"/>
      <c r="D5" s="140"/>
      <c r="E5" s="159"/>
      <c r="F5" s="140"/>
      <c r="G5" s="160"/>
    </row>
    <row r="6" spans="1:104" x14ac:dyDescent="0.2">
      <c r="A6" s="161" t="s">
        <v>58</v>
      </c>
      <c r="B6" s="162" t="s">
        <v>59</v>
      </c>
      <c r="C6" s="162" t="s">
        <v>60</v>
      </c>
      <c r="D6" s="162" t="s">
        <v>61</v>
      </c>
      <c r="E6" s="163" t="s">
        <v>62</v>
      </c>
      <c r="F6" s="162" t="s">
        <v>63</v>
      </c>
      <c r="G6" s="164" t="s">
        <v>64</v>
      </c>
    </row>
    <row r="7" spans="1:104" x14ac:dyDescent="0.2">
      <c r="A7" s="165" t="s">
        <v>65</v>
      </c>
      <c r="B7" s="166" t="s">
        <v>70</v>
      </c>
      <c r="C7" s="167" t="s">
        <v>71</v>
      </c>
      <c r="D7" s="168"/>
      <c r="E7" s="169"/>
      <c r="F7" s="169"/>
      <c r="G7" s="170"/>
      <c r="H7" s="171"/>
      <c r="I7" s="171"/>
      <c r="O7" s="172">
        <v>1</v>
      </c>
    </row>
    <row r="8" spans="1:104" ht="22.5" x14ac:dyDescent="0.2">
      <c r="A8" s="173">
        <v>1</v>
      </c>
      <c r="B8" s="174" t="s">
        <v>72</v>
      </c>
      <c r="C8" s="175" t="s">
        <v>73</v>
      </c>
      <c r="D8" s="176" t="s">
        <v>74</v>
      </c>
      <c r="E8" s="177">
        <v>59.01</v>
      </c>
      <c r="F8" s="177">
        <v>0</v>
      </c>
      <c r="G8" s="178">
        <f>E8*F8</f>
        <v>0</v>
      </c>
      <c r="O8" s="172">
        <v>2</v>
      </c>
      <c r="AA8" s="139">
        <v>12</v>
      </c>
      <c r="AB8" s="139">
        <v>0</v>
      </c>
      <c r="AC8" s="139">
        <v>1</v>
      </c>
      <c r="AZ8" s="139">
        <v>1</v>
      </c>
      <c r="BA8" s="139">
        <f>IF(AZ8=1,G8,0)</f>
        <v>0</v>
      </c>
      <c r="BB8" s="139">
        <f>IF(AZ8=2,G8,0)</f>
        <v>0</v>
      </c>
      <c r="BC8" s="139">
        <f>IF(AZ8=3,G8,0)</f>
        <v>0</v>
      </c>
      <c r="BD8" s="139">
        <f>IF(AZ8=4,G8,0)</f>
        <v>0</v>
      </c>
      <c r="BE8" s="139">
        <f>IF(AZ8=5,G8,0)</f>
        <v>0</v>
      </c>
      <c r="CZ8" s="139">
        <v>4.7660000000000001E-2</v>
      </c>
    </row>
    <row r="9" spans="1:104" x14ac:dyDescent="0.2">
      <c r="A9" s="179"/>
      <c r="B9" s="180" t="s">
        <v>67</v>
      </c>
      <c r="C9" s="181" t="str">
        <f>CONCATENATE(B7," ",C7)</f>
        <v>61 Upravy povrchů vnitřní</v>
      </c>
      <c r="D9" s="179"/>
      <c r="E9" s="182"/>
      <c r="F9" s="182"/>
      <c r="G9" s="183">
        <f>SUM(G7:G8)</f>
        <v>0</v>
      </c>
      <c r="O9" s="172">
        <v>4</v>
      </c>
      <c r="BA9" s="184">
        <f>SUM(BA7:BA8)</f>
        <v>0</v>
      </c>
      <c r="BB9" s="184">
        <f>SUM(BB7:BB8)</f>
        <v>0</v>
      </c>
      <c r="BC9" s="184">
        <f>SUM(BC7:BC8)</f>
        <v>0</v>
      </c>
      <c r="BD9" s="184">
        <f>SUM(BD7:BD8)</f>
        <v>0</v>
      </c>
      <c r="BE9" s="184">
        <f>SUM(BE7:BE8)</f>
        <v>0</v>
      </c>
    </row>
    <row r="10" spans="1:104" x14ac:dyDescent="0.2">
      <c r="A10" s="165" t="s">
        <v>65</v>
      </c>
      <c r="B10" s="166" t="s">
        <v>75</v>
      </c>
      <c r="C10" s="167" t="s">
        <v>76</v>
      </c>
      <c r="D10" s="168"/>
      <c r="E10" s="169"/>
      <c r="F10" s="169"/>
      <c r="G10" s="170"/>
      <c r="H10" s="171"/>
      <c r="I10" s="171"/>
      <c r="O10" s="172">
        <v>1</v>
      </c>
    </row>
    <row r="11" spans="1:104" ht="22.5" x14ac:dyDescent="0.2">
      <c r="A11" s="173">
        <v>2</v>
      </c>
      <c r="B11" s="174" t="s">
        <v>77</v>
      </c>
      <c r="C11" s="175" t="s">
        <v>78</v>
      </c>
      <c r="D11" s="176" t="s">
        <v>74</v>
      </c>
      <c r="E11" s="177">
        <v>49.317</v>
      </c>
      <c r="F11" s="177">
        <v>0</v>
      </c>
      <c r="G11" s="178">
        <f>E11*F11</f>
        <v>0</v>
      </c>
      <c r="O11" s="172">
        <v>2</v>
      </c>
      <c r="AA11" s="139">
        <v>12</v>
      </c>
      <c r="AB11" s="139">
        <v>0</v>
      </c>
      <c r="AC11" s="139">
        <v>2</v>
      </c>
      <c r="AZ11" s="139">
        <v>1</v>
      </c>
      <c r="BA11" s="139">
        <f>IF(AZ11=1,G11,0)</f>
        <v>0</v>
      </c>
      <c r="BB11" s="139">
        <f>IF(AZ11=2,G11,0)</f>
        <v>0</v>
      </c>
      <c r="BC11" s="139">
        <f>IF(AZ11=3,G11,0)</f>
        <v>0</v>
      </c>
      <c r="BD11" s="139">
        <f>IF(AZ11=4,G11,0)</f>
        <v>0</v>
      </c>
      <c r="BE11" s="139">
        <f>IF(AZ11=5,G11,0)</f>
        <v>0</v>
      </c>
      <c r="CZ11" s="139">
        <v>3.5549999999999998E-2</v>
      </c>
    </row>
    <row r="12" spans="1:104" x14ac:dyDescent="0.2">
      <c r="A12" s="173">
        <v>3</v>
      </c>
      <c r="B12" s="174" t="s">
        <v>79</v>
      </c>
      <c r="C12" s="175" t="s">
        <v>80</v>
      </c>
      <c r="D12" s="176" t="s">
        <v>74</v>
      </c>
      <c r="E12" s="177">
        <v>328.7808</v>
      </c>
      <c r="F12" s="177">
        <v>0</v>
      </c>
      <c r="G12" s="178">
        <f>E12*F12</f>
        <v>0</v>
      </c>
      <c r="O12" s="172">
        <v>2</v>
      </c>
      <c r="AA12" s="139">
        <v>12</v>
      </c>
      <c r="AB12" s="139">
        <v>0</v>
      </c>
      <c r="AC12" s="139">
        <v>3</v>
      </c>
      <c r="AZ12" s="139">
        <v>1</v>
      </c>
      <c r="BA12" s="139">
        <f>IF(AZ12=1,G12,0)</f>
        <v>0</v>
      </c>
      <c r="BB12" s="139">
        <f>IF(AZ12=2,G12,0)</f>
        <v>0</v>
      </c>
      <c r="BC12" s="139">
        <f>IF(AZ12=3,G12,0)</f>
        <v>0</v>
      </c>
      <c r="BD12" s="139">
        <f>IF(AZ12=4,G12,0)</f>
        <v>0</v>
      </c>
      <c r="BE12" s="139">
        <f>IF(AZ12=5,G12,0)</f>
        <v>0</v>
      </c>
      <c r="CZ12" s="139">
        <v>2.0000000000000002E-5</v>
      </c>
    </row>
    <row r="13" spans="1:104" ht="22.5" x14ac:dyDescent="0.2">
      <c r="A13" s="173">
        <v>4</v>
      </c>
      <c r="B13" s="174" t="s">
        <v>81</v>
      </c>
      <c r="C13" s="175" t="s">
        <v>82</v>
      </c>
      <c r="D13" s="176" t="s">
        <v>74</v>
      </c>
      <c r="E13" s="177">
        <v>220.2576</v>
      </c>
      <c r="F13" s="177">
        <v>0</v>
      </c>
      <c r="G13" s="178">
        <f>E13*F13</f>
        <v>0</v>
      </c>
      <c r="O13" s="172">
        <v>2</v>
      </c>
      <c r="AA13" s="139">
        <v>12</v>
      </c>
      <c r="AB13" s="139">
        <v>0</v>
      </c>
      <c r="AC13" s="139">
        <v>4</v>
      </c>
      <c r="AZ13" s="139">
        <v>1</v>
      </c>
      <c r="BA13" s="139">
        <f>IF(AZ13=1,G13,0)</f>
        <v>0</v>
      </c>
      <c r="BB13" s="139">
        <f>IF(AZ13=2,G13,0)</f>
        <v>0</v>
      </c>
      <c r="BC13" s="139">
        <f>IF(AZ13=3,G13,0)</f>
        <v>0</v>
      </c>
      <c r="BD13" s="139">
        <f>IF(AZ13=4,G13,0)</f>
        <v>0</v>
      </c>
      <c r="BE13" s="139">
        <f>IF(AZ13=5,G13,0)</f>
        <v>0</v>
      </c>
      <c r="CZ13" s="139">
        <v>1.3650000000000001E-2</v>
      </c>
    </row>
    <row r="14" spans="1:104" ht="22.5" x14ac:dyDescent="0.2">
      <c r="A14" s="173">
        <v>5</v>
      </c>
      <c r="B14" s="174" t="s">
        <v>81</v>
      </c>
      <c r="C14" s="175" t="s">
        <v>83</v>
      </c>
      <c r="D14" s="176" t="s">
        <v>74</v>
      </c>
      <c r="E14" s="177">
        <v>56.3</v>
      </c>
      <c r="F14" s="177">
        <v>0</v>
      </c>
      <c r="G14" s="178">
        <f>E14*F14</f>
        <v>0</v>
      </c>
      <c r="O14" s="172">
        <v>2</v>
      </c>
      <c r="AA14" s="139">
        <v>12</v>
      </c>
      <c r="AB14" s="139">
        <v>0</v>
      </c>
      <c r="AC14" s="139">
        <v>5</v>
      </c>
      <c r="AZ14" s="139">
        <v>1</v>
      </c>
      <c r="BA14" s="139">
        <f>IF(AZ14=1,G14,0)</f>
        <v>0</v>
      </c>
      <c r="BB14" s="139">
        <f>IF(AZ14=2,G14,0)</f>
        <v>0</v>
      </c>
      <c r="BC14" s="139">
        <f>IF(AZ14=3,G14,0)</f>
        <v>0</v>
      </c>
      <c r="BD14" s="139">
        <f>IF(AZ14=4,G14,0)</f>
        <v>0</v>
      </c>
      <c r="BE14" s="139">
        <f>IF(AZ14=5,G14,0)</f>
        <v>0</v>
      </c>
      <c r="CZ14" s="139">
        <v>1.3650000000000001E-2</v>
      </c>
    </row>
    <row r="15" spans="1:104" x14ac:dyDescent="0.2">
      <c r="A15" s="173">
        <v>6</v>
      </c>
      <c r="B15" s="174" t="s">
        <v>84</v>
      </c>
      <c r="C15" s="175" t="s">
        <v>85</v>
      </c>
      <c r="D15" s="176" t="s">
        <v>86</v>
      </c>
      <c r="E15" s="177">
        <v>76</v>
      </c>
      <c r="F15" s="177">
        <v>0</v>
      </c>
      <c r="G15" s="178">
        <f>E15*F15</f>
        <v>0</v>
      </c>
      <c r="O15" s="172">
        <v>2</v>
      </c>
      <c r="AA15" s="139">
        <v>12</v>
      </c>
      <c r="AB15" s="139">
        <v>0</v>
      </c>
      <c r="AC15" s="139">
        <v>6</v>
      </c>
      <c r="AZ15" s="139">
        <v>1</v>
      </c>
      <c r="BA15" s="139">
        <f>IF(AZ15=1,G15,0)</f>
        <v>0</v>
      </c>
      <c r="BB15" s="139">
        <f>IF(AZ15=2,G15,0)</f>
        <v>0</v>
      </c>
      <c r="BC15" s="139">
        <f>IF(AZ15=3,G15,0)</f>
        <v>0</v>
      </c>
      <c r="BD15" s="139">
        <f>IF(AZ15=4,G15,0)</f>
        <v>0</v>
      </c>
      <c r="BE15" s="139">
        <f>IF(AZ15=5,G15,0)</f>
        <v>0</v>
      </c>
      <c r="CZ15" s="139">
        <v>0</v>
      </c>
    </row>
    <row r="16" spans="1:104" ht="22.5" x14ac:dyDescent="0.2">
      <c r="A16" s="173">
        <v>7</v>
      </c>
      <c r="B16" s="174" t="s">
        <v>87</v>
      </c>
      <c r="C16" s="175" t="s">
        <v>88</v>
      </c>
      <c r="D16" s="176" t="s">
        <v>74</v>
      </c>
      <c r="E16" s="177">
        <v>125.76819999999999</v>
      </c>
      <c r="F16" s="177">
        <v>0</v>
      </c>
      <c r="G16" s="178">
        <f>E16*F16</f>
        <v>0</v>
      </c>
      <c r="O16" s="172">
        <v>2</v>
      </c>
      <c r="AA16" s="139">
        <v>12</v>
      </c>
      <c r="AB16" s="139">
        <v>0</v>
      </c>
      <c r="AC16" s="139">
        <v>7</v>
      </c>
      <c r="AZ16" s="139">
        <v>1</v>
      </c>
      <c r="BA16" s="139">
        <f>IF(AZ16=1,G16,0)</f>
        <v>0</v>
      </c>
      <c r="BB16" s="139">
        <f>IF(AZ16=2,G16,0)</f>
        <v>0</v>
      </c>
      <c r="BC16" s="139">
        <f>IF(AZ16=3,G16,0)</f>
        <v>0</v>
      </c>
      <c r="BD16" s="139">
        <f>IF(AZ16=4,G16,0)</f>
        <v>0</v>
      </c>
      <c r="BE16" s="139">
        <f>IF(AZ16=5,G16,0)</f>
        <v>0</v>
      </c>
      <c r="CZ16" s="139">
        <v>1.256E-2</v>
      </c>
    </row>
    <row r="17" spans="1:104" ht="22.5" x14ac:dyDescent="0.2">
      <c r="A17" s="173">
        <v>8</v>
      </c>
      <c r="B17" s="174" t="s">
        <v>87</v>
      </c>
      <c r="C17" s="175" t="s">
        <v>89</v>
      </c>
      <c r="D17" s="176" t="s">
        <v>74</v>
      </c>
      <c r="E17" s="177">
        <v>59.0137</v>
      </c>
      <c r="F17" s="177">
        <v>0</v>
      </c>
      <c r="G17" s="178">
        <f>E17*F17</f>
        <v>0</v>
      </c>
      <c r="O17" s="172">
        <v>2</v>
      </c>
      <c r="AA17" s="139">
        <v>12</v>
      </c>
      <c r="AB17" s="139">
        <v>0</v>
      </c>
      <c r="AC17" s="139">
        <v>8</v>
      </c>
      <c r="AZ17" s="139">
        <v>1</v>
      </c>
      <c r="BA17" s="139">
        <f>IF(AZ17=1,G17,0)</f>
        <v>0</v>
      </c>
      <c r="BB17" s="139">
        <f>IF(AZ17=2,G17,0)</f>
        <v>0</v>
      </c>
      <c r="BC17" s="139">
        <f>IF(AZ17=3,G17,0)</f>
        <v>0</v>
      </c>
      <c r="BD17" s="139">
        <f>IF(AZ17=4,G17,0)</f>
        <v>0</v>
      </c>
      <c r="BE17" s="139">
        <f>IF(AZ17=5,G17,0)</f>
        <v>0</v>
      </c>
      <c r="CZ17" s="139">
        <v>1.256E-2</v>
      </c>
    </row>
    <row r="18" spans="1:104" x14ac:dyDescent="0.2">
      <c r="A18" s="179"/>
      <c r="B18" s="180" t="s">
        <v>67</v>
      </c>
      <c r="C18" s="181" t="str">
        <f>CONCATENATE(B10," ",C10)</f>
        <v>62 Upravy povrchů vnější</v>
      </c>
      <c r="D18" s="179"/>
      <c r="E18" s="182"/>
      <c r="F18" s="182"/>
      <c r="G18" s="183">
        <f>SUM(G10:G17)</f>
        <v>0</v>
      </c>
      <c r="O18" s="172">
        <v>4</v>
      </c>
      <c r="BA18" s="184">
        <f>SUM(BA10:BA17)</f>
        <v>0</v>
      </c>
      <c r="BB18" s="184">
        <f>SUM(BB10:BB17)</f>
        <v>0</v>
      </c>
      <c r="BC18" s="184">
        <f>SUM(BC10:BC17)</f>
        <v>0</v>
      </c>
      <c r="BD18" s="184">
        <f>SUM(BD10:BD17)</f>
        <v>0</v>
      </c>
      <c r="BE18" s="184">
        <f>SUM(BE10:BE17)</f>
        <v>0</v>
      </c>
    </row>
    <row r="19" spans="1:104" x14ac:dyDescent="0.2">
      <c r="A19" s="165" t="s">
        <v>65</v>
      </c>
      <c r="B19" s="166" t="s">
        <v>90</v>
      </c>
      <c r="C19" s="167" t="s">
        <v>91</v>
      </c>
      <c r="D19" s="168"/>
      <c r="E19" s="169"/>
      <c r="F19" s="169"/>
      <c r="G19" s="170"/>
      <c r="H19" s="171"/>
      <c r="I19" s="171"/>
      <c r="O19" s="172">
        <v>1</v>
      </c>
    </row>
    <row r="20" spans="1:104" x14ac:dyDescent="0.2">
      <c r="A20" s="173">
        <v>9</v>
      </c>
      <c r="B20" s="174" t="s">
        <v>92</v>
      </c>
      <c r="C20" s="175" t="s">
        <v>93</v>
      </c>
      <c r="D20" s="176" t="s">
        <v>74</v>
      </c>
      <c r="E20" s="177">
        <v>328</v>
      </c>
      <c r="F20" s="177">
        <v>0</v>
      </c>
      <c r="G20" s="178">
        <f>E20*F20</f>
        <v>0</v>
      </c>
      <c r="O20" s="172">
        <v>2</v>
      </c>
      <c r="AA20" s="139">
        <v>12</v>
      </c>
      <c r="AB20" s="139">
        <v>0</v>
      </c>
      <c r="AC20" s="139">
        <v>9</v>
      </c>
      <c r="AZ20" s="139">
        <v>1</v>
      </c>
      <c r="BA20" s="139">
        <f>IF(AZ20=1,G20,0)</f>
        <v>0</v>
      </c>
      <c r="BB20" s="139">
        <f>IF(AZ20=2,G20,0)</f>
        <v>0</v>
      </c>
      <c r="BC20" s="139">
        <f>IF(AZ20=3,G20,0)</f>
        <v>0</v>
      </c>
      <c r="BD20" s="139">
        <f>IF(AZ20=4,G20,0)</f>
        <v>0</v>
      </c>
      <c r="BE20" s="139">
        <f>IF(AZ20=5,G20,0)</f>
        <v>0</v>
      </c>
      <c r="CZ20" s="139">
        <v>1.8380000000000001E-2</v>
      </c>
    </row>
    <row r="21" spans="1:104" ht="22.5" x14ac:dyDescent="0.2">
      <c r="A21" s="173">
        <v>10</v>
      </c>
      <c r="B21" s="174" t="s">
        <v>94</v>
      </c>
      <c r="C21" s="175" t="s">
        <v>95</v>
      </c>
      <c r="D21" s="176" t="s">
        <v>74</v>
      </c>
      <c r="E21" s="177">
        <v>656</v>
      </c>
      <c r="F21" s="177">
        <v>0</v>
      </c>
      <c r="G21" s="178">
        <f>E21*F21</f>
        <v>0</v>
      </c>
      <c r="O21" s="172">
        <v>2</v>
      </c>
      <c r="AA21" s="139">
        <v>12</v>
      </c>
      <c r="AB21" s="139">
        <v>0</v>
      </c>
      <c r="AC21" s="139">
        <v>10</v>
      </c>
      <c r="AZ21" s="139">
        <v>1</v>
      </c>
      <c r="BA21" s="139">
        <f>IF(AZ21=1,G21,0)</f>
        <v>0</v>
      </c>
      <c r="BB21" s="139">
        <f>IF(AZ21=2,G21,0)</f>
        <v>0</v>
      </c>
      <c r="BC21" s="139">
        <f>IF(AZ21=3,G21,0)</f>
        <v>0</v>
      </c>
      <c r="BD21" s="139">
        <f>IF(AZ21=4,G21,0)</f>
        <v>0</v>
      </c>
      <c r="BE21" s="139">
        <f>IF(AZ21=5,G21,0)</f>
        <v>0</v>
      </c>
      <c r="CZ21" s="139">
        <v>0</v>
      </c>
    </row>
    <row r="22" spans="1:104" x14ac:dyDescent="0.2">
      <c r="A22" s="173">
        <v>11</v>
      </c>
      <c r="B22" s="174" t="s">
        <v>96</v>
      </c>
      <c r="C22" s="175" t="s">
        <v>97</v>
      </c>
      <c r="D22" s="176" t="s">
        <v>74</v>
      </c>
      <c r="E22" s="177">
        <v>10168</v>
      </c>
      <c r="F22" s="177">
        <v>0</v>
      </c>
      <c r="G22" s="178">
        <f>E22*F22</f>
        <v>0</v>
      </c>
      <c r="O22" s="172">
        <v>2</v>
      </c>
      <c r="AA22" s="139">
        <v>12</v>
      </c>
      <c r="AB22" s="139">
        <v>0</v>
      </c>
      <c r="AC22" s="139">
        <v>11</v>
      </c>
      <c r="AZ22" s="139">
        <v>1</v>
      </c>
      <c r="BA22" s="139">
        <f>IF(AZ22=1,G22,0)</f>
        <v>0</v>
      </c>
      <c r="BB22" s="139">
        <f>IF(AZ22=2,G22,0)</f>
        <v>0</v>
      </c>
      <c r="BC22" s="139">
        <f>IF(AZ22=3,G22,0)</f>
        <v>0</v>
      </c>
      <c r="BD22" s="139">
        <f>IF(AZ22=4,G22,0)</f>
        <v>0</v>
      </c>
      <c r="BE22" s="139">
        <f>IF(AZ22=5,G22,0)</f>
        <v>0</v>
      </c>
      <c r="CZ22" s="139">
        <v>0</v>
      </c>
    </row>
    <row r="23" spans="1:104" x14ac:dyDescent="0.2">
      <c r="A23" s="173">
        <v>12</v>
      </c>
      <c r="B23" s="174" t="s">
        <v>98</v>
      </c>
      <c r="C23" s="175" t="s">
        <v>99</v>
      </c>
      <c r="D23" s="176" t="s">
        <v>86</v>
      </c>
      <c r="E23" s="177">
        <v>6</v>
      </c>
      <c r="F23" s="177">
        <v>0</v>
      </c>
      <c r="G23" s="178">
        <f>E23*F23</f>
        <v>0</v>
      </c>
      <c r="O23" s="172">
        <v>2</v>
      </c>
      <c r="AA23" s="139">
        <v>12</v>
      </c>
      <c r="AB23" s="139">
        <v>0</v>
      </c>
      <c r="AC23" s="139">
        <v>12</v>
      </c>
      <c r="AZ23" s="139">
        <v>1</v>
      </c>
      <c r="BA23" s="139">
        <f>IF(AZ23=1,G23,0)</f>
        <v>0</v>
      </c>
      <c r="BB23" s="139">
        <f>IF(AZ23=2,G23,0)</f>
        <v>0</v>
      </c>
      <c r="BC23" s="139">
        <f>IF(AZ23=3,G23,0)</f>
        <v>0</v>
      </c>
      <c r="BD23" s="139">
        <f>IF(AZ23=4,G23,0)</f>
        <v>0</v>
      </c>
      <c r="BE23" s="139">
        <f>IF(AZ23=5,G23,0)</f>
        <v>0</v>
      </c>
      <c r="CZ23" s="139">
        <v>3.7920000000000002E-2</v>
      </c>
    </row>
    <row r="24" spans="1:104" x14ac:dyDescent="0.2">
      <c r="A24" s="173">
        <v>13</v>
      </c>
      <c r="B24" s="174" t="s">
        <v>100</v>
      </c>
      <c r="C24" s="175" t="s">
        <v>101</v>
      </c>
      <c r="D24" s="176" t="s">
        <v>74</v>
      </c>
      <c r="E24" s="177">
        <v>328</v>
      </c>
      <c r="F24" s="177">
        <v>0</v>
      </c>
      <c r="G24" s="178">
        <f>E24*F24</f>
        <v>0</v>
      </c>
      <c r="O24" s="172">
        <v>2</v>
      </c>
      <c r="AA24" s="139">
        <v>12</v>
      </c>
      <c r="AB24" s="139">
        <v>0</v>
      </c>
      <c r="AC24" s="139">
        <v>13</v>
      </c>
      <c r="AZ24" s="139">
        <v>1</v>
      </c>
      <c r="BA24" s="139">
        <f>IF(AZ24=1,G24,0)</f>
        <v>0</v>
      </c>
      <c r="BB24" s="139">
        <f>IF(AZ24=2,G24,0)</f>
        <v>0</v>
      </c>
      <c r="BC24" s="139">
        <f>IF(AZ24=3,G24,0)</f>
        <v>0</v>
      </c>
      <c r="BD24" s="139">
        <f>IF(AZ24=4,G24,0)</f>
        <v>0</v>
      </c>
      <c r="BE24" s="139">
        <f>IF(AZ24=5,G24,0)</f>
        <v>0</v>
      </c>
      <c r="CZ24" s="139">
        <v>5.0000000000000002E-5</v>
      </c>
    </row>
    <row r="25" spans="1:104" x14ac:dyDescent="0.2">
      <c r="A25" s="173">
        <v>14</v>
      </c>
      <c r="B25" s="174" t="s">
        <v>102</v>
      </c>
      <c r="C25" s="175" t="s">
        <v>103</v>
      </c>
      <c r="D25" s="176" t="s">
        <v>74</v>
      </c>
      <c r="E25" s="177">
        <v>328</v>
      </c>
      <c r="F25" s="177">
        <v>0</v>
      </c>
      <c r="G25" s="178">
        <f>E25*F25</f>
        <v>0</v>
      </c>
      <c r="O25" s="172">
        <v>2</v>
      </c>
      <c r="AA25" s="139">
        <v>12</v>
      </c>
      <c r="AB25" s="139">
        <v>0</v>
      </c>
      <c r="AC25" s="139">
        <v>14</v>
      </c>
      <c r="AZ25" s="139">
        <v>1</v>
      </c>
      <c r="BA25" s="139">
        <f>IF(AZ25=1,G25,0)</f>
        <v>0</v>
      </c>
      <c r="BB25" s="139">
        <f>IF(AZ25=2,G25,0)</f>
        <v>0</v>
      </c>
      <c r="BC25" s="139">
        <f>IF(AZ25=3,G25,0)</f>
        <v>0</v>
      </c>
      <c r="BD25" s="139">
        <f>IF(AZ25=4,G25,0)</f>
        <v>0</v>
      </c>
      <c r="BE25" s="139">
        <f>IF(AZ25=5,G25,0)</f>
        <v>0</v>
      </c>
      <c r="CZ25" s="139">
        <v>0</v>
      </c>
    </row>
    <row r="26" spans="1:104" x14ac:dyDescent="0.2">
      <c r="A26" s="173">
        <v>15</v>
      </c>
      <c r="B26" s="174" t="s">
        <v>104</v>
      </c>
      <c r="C26" s="175" t="s">
        <v>105</v>
      </c>
      <c r="D26" s="176" t="s">
        <v>86</v>
      </c>
      <c r="E26" s="177">
        <v>6</v>
      </c>
      <c r="F26" s="177">
        <v>0</v>
      </c>
      <c r="G26" s="178">
        <f>E26*F26</f>
        <v>0</v>
      </c>
      <c r="O26" s="172">
        <v>2</v>
      </c>
      <c r="AA26" s="139">
        <v>12</v>
      </c>
      <c r="AB26" s="139">
        <v>0</v>
      </c>
      <c r="AC26" s="139">
        <v>15</v>
      </c>
      <c r="AZ26" s="139">
        <v>1</v>
      </c>
      <c r="BA26" s="139">
        <f>IF(AZ26=1,G26,0)</f>
        <v>0</v>
      </c>
      <c r="BB26" s="139">
        <f>IF(AZ26=2,G26,0)</f>
        <v>0</v>
      </c>
      <c r="BC26" s="139">
        <f>IF(AZ26=3,G26,0)</f>
        <v>0</v>
      </c>
      <c r="BD26" s="139">
        <f>IF(AZ26=4,G26,0)</f>
        <v>0</v>
      </c>
      <c r="BE26" s="139">
        <f>IF(AZ26=5,G26,0)</f>
        <v>0</v>
      </c>
      <c r="CZ26" s="139">
        <v>0</v>
      </c>
    </row>
    <row r="27" spans="1:104" x14ac:dyDescent="0.2">
      <c r="A27" s="179"/>
      <c r="B27" s="180" t="s">
        <v>67</v>
      </c>
      <c r="C27" s="181" t="str">
        <f>CONCATENATE(B19," ",C19)</f>
        <v>94 Lešení a stavební výtahy</v>
      </c>
      <c r="D27" s="179"/>
      <c r="E27" s="182"/>
      <c r="F27" s="182"/>
      <c r="G27" s="183">
        <f>SUM(G19:G26)</f>
        <v>0</v>
      </c>
      <c r="O27" s="172">
        <v>4</v>
      </c>
      <c r="BA27" s="184">
        <f>SUM(BA19:BA26)</f>
        <v>0</v>
      </c>
      <c r="BB27" s="184">
        <f>SUM(BB19:BB26)</f>
        <v>0</v>
      </c>
      <c r="BC27" s="184">
        <f>SUM(BC19:BC26)</f>
        <v>0</v>
      </c>
      <c r="BD27" s="184">
        <f>SUM(BD19:BD26)</f>
        <v>0</v>
      </c>
      <c r="BE27" s="184">
        <f>SUM(BE19:BE26)</f>
        <v>0</v>
      </c>
    </row>
    <row r="28" spans="1:104" x14ac:dyDescent="0.2">
      <c r="A28" s="165" t="s">
        <v>65</v>
      </c>
      <c r="B28" s="166" t="s">
        <v>106</v>
      </c>
      <c r="C28" s="167" t="s">
        <v>107</v>
      </c>
      <c r="D28" s="168"/>
      <c r="E28" s="169"/>
      <c r="F28" s="169"/>
      <c r="G28" s="170"/>
      <c r="H28" s="171"/>
      <c r="I28" s="171"/>
      <c r="O28" s="172">
        <v>1</v>
      </c>
    </row>
    <row r="29" spans="1:104" x14ac:dyDescent="0.2">
      <c r="A29" s="173">
        <v>16</v>
      </c>
      <c r="B29" s="174" t="s">
        <v>108</v>
      </c>
      <c r="C29" s="175" t="s">
        <v>109</v>
      </c>
      <c r="D29" s="176" t="s">
        <v>110</v>
      </c>
      <c r="E29" s="177">
        <v>6.03</v>
      </c>
      <c r="F29" s="177">
        <v>0</v>
      </c>
      <c r="G29" s="178">
        <f>E29*F29</f>
        <v>0</v>
      </c>
      <c r="O29" s="172">
        <v>2</v>
      </c>
      <c r="AA29" s="139">
        <v>12</v>
      </c>
      <c r="AB29" s="139">
        <v>0</v>
      </c>
      <c r="AC29" s="139">
        <v>16</v>
      </c>
      <c r="AZ29" s="139">
        <v>1</v>
      </c>
      <c r="BA29" s="139">
        <f>IF(AZ29=1,G29,0)</f>
        <v>0</v>
      </c>
      <c r="BB29" s="139">
        <f>IF(AZ29=2,G29,0)</f>
        <v>0</v>
      </c>
      <c r="BC29" s="139">
        <f>IF(AZ29=3,G29,0)</f>
        <v>0</v>
      </c>
      <c r="BD29" s="139">
        <f>IF(AZ29=4,G29,0)</f>
        <v>0</v>
      </c>
      <c r="BE29" s="139">
        <f>IF(AZ29=5,G29,0)</f>
        <v>0</v>
      </c>
      <c r="CZ29" s="139">
        <v>0</v>
      </c>
    </row>
    <row r="30" spans="1:104" x14ac:dyDescent="0.2">
      <c r="A30" s="179"/>
      <c r="B30" s="180" t="s">
        <v>67</v>
      </c>
      <c r="C30" s="181" t="str">
        <f>CONCATENATE(B28," ",C28)</f>
        <v>99 Staveništní přesun hmot</v>
      </c>
      <c r="D30" s="179"/>
      <c r="E30" s="182"/>
      <c r="F30" s="182"/>
      <c r="G30" s="183">
        <f>SUM(G28:G29)</f>
        <v>0</v>
      </c>
      <c r="O30" s="172">
        <v>4</v>
      </c>
      <c r="BA30" s="184">
        <f>SUM(BA28:BA29)</f>
        <v>0</v>
      </c>
      <c r="BB30" s="184">
        <f>SUM(BB28:BB29)</f>
        <v>0</v>
      </c>
      <c r="BC30" s="184">
        <f>SUM(BC28:BC29)</f>
        <v>0</v>
      </c>
      <c r="BD30" s="184">
        <f>SUM(BD28:BD29)</f>
        <v>0</v>
      </c>
      <c r="BE30" s="184">
        <f>SUM(BE28:BE29)</f>
        <v>0</v>
      </c>
    </row>
    <row r="31" spans="1:104" x14ac:dyDescent="0.2">
      <c r="A31" s="165" t="s">
        <v>65</v>
      </c>
      <c r="B31" s="166" t="s">
        <v>111</v>
      </c>
      <c r="C31" s="167" t="s">
        <v>112</v>
      </c>
      <c r="D31" s="168"/>
      <c r="E31" s="169"/>
      <c r="F31" s="169"/>
      <c r="G31" s="170"/>
      <c r="H31" s="171"/>
      <c r="I31" s="171"/>
      <c r="O31" s="172">
        <v>1</v>
      </c>
    </row>
    <row r="32" spans="1:104" x14ac:dyDescent="0.2">
      <c r="A32" s="173">
        <v>17</v>
      </c>
      <c r="B32" s="174" t="s">
        <v>113</v>
      </c>
      <c r="C32" s="175" t="s">
        <v>114</v>
      </c>
      <c r="D32" s="176" t="s">
        <v>74</v>
      </c>
      <c r="E32" s="177">
        <v>405.04</v>
      </c>
      <c r="F32" s="177">
        <v>0</v>
      </c>
      <c r="G32" s="178">
        <f>E32*F32</f>
        <v>0</v>
      </c>
      <c r="O32" s="172">
        <v>2</v>
      </c>
      <c r="AA32" s="139">
        <v>12</v>
      </c>
      <c r="AB32" s="139">
        <v>0</v>
      </c>
      <c r="AC32" s="139">
        <v>17</v>
      </c>
      <c r="AZ32" s="139">
        <v>2</v>
      </c>
      <c r="BA32" s="139">
        <f>IF(AZ32=1,G32,0)</f>
        <v>0</v>
      </c>
      <c r="BB32" s="139">
        <f>IF(AZ32=2,G32,0)</f>
        <v>0</v>
      </c>
      <c r="BC32" s="139">
        <f>IF(AZ32=3,G32,0)</f>
        <v>0</v>
      </c>
      <c r="BD32" s="139">
        <f>IF(AZ32=4,G32,0)</f>
        <v>0</v>
      </c>
      <c r="BE32" s="139">
        <f>IF(AZ32=5,G32,0)</f>
        <v>0</v>
      </c>
      <c r="CZ32" s="139">
        <v>0</v>
      </c>
    </row>
    <row r="33" spans="1:104" x14ac:dyDescent="0.2">
      <c r="A33" s="173">
        <v>18</v>
      </c>
      <c r="B33" s="174" t="s">
        <v>115</v>
      </c>
      <c r="C33" s="175" t="s">
        <v>116</v>
      </c>
      <c r="D33" s="176" t="s">
        <v>117</v>
      </c>
      <c r="E33" s="177">
        <v>49.816000000000003</v>
      </c>
      <c r="F33" s="177">
        <v>0</v>
      </c>
      <c r="G33" s="178">
        <f>E33*F33</f>
        <v>0</v>
      </c>
      <c r="O33" s="172">
        <v>2</v>
      </c>
      <c r="AA33" s="139">
        <v>12</v>
      </c>
      <c r="AB33" s="139">
        <v>0</v>
      </c>
      <c r="AC33" s="139">
        <v>18</v>
      </c>
      <c r="AZ33" s="139">
        <v>2</v>
      </c>
      <c r="BA33" s="139">
        <f>IF(AZ33=1,G33,0)</f>
        <v>0</v>
      </c>
      <c r="BB33" s="139">
        <f>IF(AZ33=2,G33,0)</f>
        <v>0</v>
      </c>
      <c r="BC33" s="139">
        <f>IF(AZ33=3,G33,0)</f>
        <v>0</v>
      </c>
      <c r="BD33" s="139">
        <f>IF(AZ33=4,G33,0)</f>
        <v>0</v>
      </c>
      <c r="BE33" s="139">
        <f>IF(AZ33=5,G33,0)</f>
        <v>0</v>
      </c>
      <c r="CZ33" s="139">
        <v>0.04</v>
      </c>
    </row>
    <row r="34" spans="1:104" x14ac:dyDescent="0.2">
      <c r="A34" s="179"/>
      <c r="B34" s="180" t="s">
        <v>67</v>
      </c>
      <c r="C34" s="181" t="str">
        <f>CONCATENATE(B31," ",C31)</f>
        <v>713 Izolace tepelné</v>
      </c>
      <c r="D34" s="179"/>
      <c r="E34" s="182"/>
      <c r="F34" s="182"/>
      <c r="G34" s="183">
        <f>SUM(G31:G33)</f>
        <v>0</v>
      </c>
      <c r="O34" s="172">
        <v>4</v>
      </c>
      <c r="BA34" s="184">
        <f>SUM(BA31:BA33)</f>
        <v>0</v>
      </c>
      <c r="BB34" s="184">
        <f>SUM(BB31:BB33)</f>
        <v>0</v>
      </c>
      <c r="BC34" s="184">
        <f>SUM(BC31:BC33)</f>
        <v>0</v>
      </c>
      <c r="BD34" s="184">
        <f>SUM(BD31:BD33)</f>
        <v>0</v>
      </c>
      <c r="BE34" s="184">
        <f>SUM(BE31:BE33)</f>
        <v>0</v>
      </c>
    </row>
    <row r="35" spans="1:104" x14ac:dyDescent="0.2">
      <c r="A35" s="165" t="s">
        <v>65</v>
      </c>
      <c r="B35" s="166" t="s">
        <v>118</v>
      </c>
      <c r="C35" s="167" t="s">
        <v>119</v>
      </c>
      <c r="D35" s="168"/>
      <c r="E35" s="169"/>
      <c r="F35" s="169"/>
      <c r="G35" s="170"/>
      <c r="H35" s="171"/>
      <c r="I35" s="171"/>
      <c r="O35" s="172">
        <v>1</v>
      </c>
    </row>
    <row r="36" spans="1:104" x14ac:dyDescent="0.2">
      <c r="A36" s="173">
        <v>19</v>
      </c>
      <c r="B36" s="174" t="s">
        <v>120</v>
      </c>
      <c r="C36" s="175" t="s">
        <v>121</v>
      </c>
      <c r="D36" s="176" t="s">
        <v>86</v>
      </c>
      <c r="E36" s="177">
        <v>55.29</v>
      </c>
      <c r="F36" s="177">
        <v>0</v>
      </c>
      <c r="G36" s="178">
        <f>E36*F36</f>
        <v>0</v>
      </c>
      <c r="O36" s="172">
        <v>2</v>
      </c>
      <c r="AA36" s="139">
        <v>12</v>
      </c>
      <c r="AB36" s="139">
        <v>0</v>
      </c>
      <c r="AC36" s="139">
        <v>19</v>
      </c>
      <c r="AZ36" s="139">
        <v>2</v>
      </c>
      <c r="BA36" s="139">
        <f>IF(AZ36=1,G36,0)</f>
        <v>0</v>
      </c>
      <c r="BB36" s="139">
        <f>IF(AZ36=2,G36,0)</f>
        <v>0</v>
      </c>
      <c r="BC36" s="139">
        <f>IF(AZ36=3,G36,0)</f>
        <v>0</v>
      </c>
      <c r="BD36" s="139">
        <f>IF(AZ36=4,G36,0)</f>
        <v>0</v>
      </c>
      <c r="BE36" s="139">
        <f>IF(AZ36=5,G36,0)</f>
        <v>0</v>
      </c>
      <c r="CZ36" s="139">
        <v>0</v>
      </c>
    </row>
    <row r="37" spans="1:104" x14ac:dyDescent="0.2">
      <c r="A37" s="173">
        <v>20</v>
      </c>
      <c r="B37" s="174" t="s">
        <v>122</v>
      </c>
      <c r="C37" s="175" t="s">
        <v>123</v>
      </c>
      <c r="D37" s="176" t="s">
        <v>86</v>
      </c>
      <c r="E37" s="177">
        <v>34.49</v>
      </c>
      <c r="F37" s="177">
        <v>0</v>
      </c>
      <c r="G37" s="178">
        <f>E37*F37</f>
        <v>0</v>
      </c>
      <c r="O37" s="172">
        <v>2</v>
      </c>
      <c r="AA37" s="139">
        <v>12</v>
      </c>
      <c r="AB37" s="139">
        <v>0</v>
      </c>
      <c r="AC37" s="139">
        <v>20</v>
      </c>
      <c r="AZ37" s="139">
        <v>2</v>
      </c>
      <c r="BA37" s="139">
        <f>IF(AZ37=1,G37,0)</f>
        <v>0</v>
      </c>
      <c r="BB37" s="139">
        <f>IF(AZ37=2,G37,0)</f>
        <v>0</v>
      </c>
      <c r="BC37" s="139">
        <f>IF(AZ37=3,G37,0)</f>
        <v>0</v>
      </c>
      <c r="BD37" s="139">
        <f>IF(AZ37=4,G37,0)</f>
        <v>0</v>
      </c>
      <c r="BE37" s="139">
        <f>IF(AZ37=5,G37,0)</f>
        <v>0</v>
      </c>
      <c r="CZ37" s="139">
        <v>0</v>
      </c>
    </row>
    <row r="38" spans="1:104" x14ac:dyDescent="0.2">
      <c r="A38" s="173">
        <v>21</v>
      </c>
      <c r="B38" s="174" t="s">
        <v>124</v>
      </c>
      <c r="C38" s="175" t="s">
        <v>125</v>
      </c>
      <c r="D38" s="176" t="s">
        <v>86</v>
      </c>
      <c r="E38" s="177">
        <v>21.17</v>
      </c>
      <c r="F38" s="177">
        <v>0</v>
      </c>
      <c r="G38" s="178">
        <f>E38*F38</f>
        <v>0</v>
      </c>
      <c r="O38" s="172">
        <v>2</v>
      </c>
      <c r="AA38" s="139">
        <v>12</v>
      </c>
      <c r="AB38" s="139">
        <v>0</v>
      </c>
      <c r="AC38" s="139">
        <v>21</v>
      </c>
      <c r="AZ38" s="139">
        <v>2</v>
      </c>
      <c r="BA38" s="139">
        <f>IF(AZ38=1,G38,0)</f>
        <v>0</v>
      </c>
      <c r="BB38" s="139">
        <f>IF(AZ38=2,G38,0)</f>
        <v>0</v>
      </c>
      <c r="BC38" s="139">
        <f>IF(AZ38=3,G38,0)</f>
        <v>0</v>
      </c>
      <c r="BD38" s="139">
        <f>IF(AZ38=4,G38,0)</f>
        <v>0</v>
      </c>
      <c r="BE38" s="139">
        <f>IF(AZ38=5,G38,0)</f>
        <v>0</v>
      </c>
      <c r="CZ38" s="139">
        <v>0</v>
      </c>
    </row>
    <row r="39" spans="1:104" x14ac:dyDescent="0.2">
      <c r="A39" s="173">
        <v>22</v>
      </c>
      <c r="B39" s="174" t="s">
        <v>126</v>
      </c>
      <c r="C39" s="175" t="s">
        <v>127</v>
      </c>
      <c r="D39" s="176" t="s">
        <v>128</v>
      </c>
      <c r="E39" s="177">
        <v>7</v>
      </c>
      <c r="F39" s="177">
        <v>0</v>
      </c>
      <c r="G39" s="178">
        <f>E39*F39</f>
        <v>0</v>
      </c>
      <c r="O39" s="172">
        <v>2</v>
      </c>
      <c r="AA39" s="139">
        <v>12</v>
      </c>
      <c r="AB39" s="139">
        <v>0</v>
      </c>
      <c r="AC39" s="139">
        <v>22</v>
      </c>
      <c r="AZ39" s="139">
        <v>2</v>
      </c>
      <c r="BA39" s="139">
        <f>IF(AZ39=1,G39,0)</f>
        <v>0</v>
      </c>
      <c r="BB39" s="139">
        <f>IF(AZ39=2,G39,0)</f>
        <v>0</v>
      </c>
      <c r="BC39" s="139">
        <f>IF(AZ39=3,G39,0)</f>
        <v>0</v>
      </c>
      <c r="BD39" s="139">
        <f>IF(AZ39=4,G39,0)</f>
        <v>0</v>
      </c>
      <c r="BE39" s="139">
        <f>IF(AZ39=5,G39,0)</f>
        <v>0</v>
      </c>
      <c r="CZ39" s="139">
        <v>0</v>
      </c>
    </row>
    <row r="40" spans="1:104" x14ac:dyDescent="0.2">
      <c r="A40" s="173">
        <v>23</v>
      </c>
      <c r="B40" s="174" t="s">
        <v>129</v>
      </c>
      <c r="C40" s="175" t="s">
        <v>130</v>
      </c>
      <c r="D40" s="176" t="s">
        <v>86</v>
      </c>
      <c r="E40" s="177">
        <v>55.29</v>
      </c>
      <c r="F40" s="177">
        <v>0</v>
      </c>
      <c r="G40" s="178">
        <f>E40*F40</f>
        <v>0</v>
      </c>
      <c r="O40" s="172">
        <v>2</v>
      </c>
      <c r="AA40" s="139">
        <v>12</v>
      </c>
      <c r="AB40" s="139">
        <v>0</v>
      </c>
      <c r="AC40" s="139">
        <v>23</v>
      </c>
      <c r="AZ40" s="139">
        <v>2</v>
      </c>
      <c r="BA40" s="139">
        <f>IF(AZ40=1,G40,0)</f>
        <v>0</v>
      </c>
      <c r="BB40" s="139">
        <f>IF(AZ40=2,G40,0)</f>
        <v>0</v>
      </c>
      <c r="BC40" s="139">
        <f>IF(AZ40=3,G40,0)</f>
        <v>0</v>
      </c>
      <c r="BD40" s="139">
        <f>IF(AZ40=4,G40,0)</f>
        <v>0</v>
      </c>
      <c r="BE40" s="139">
        <f>IF(AZ40=5,G40,0)</f>
        <v>0</v>
      </c>
      <c r="CZ40" s="139">
        <v>2.81E-3</v>
      </c>
    </row>
    <row r="41" spans="1:104" x14ac:dyDescent="0.2">
      <c r="A41" s="173">
        <v>24</v>
      </c>
      <c r="B41" s="174" t="s">
        <v>131</v>
      </c>
      <c r="C41" s="175" t="s">
        <v>132</v>
      </c>
      <c r="D41" s="176" t="s">
        <v>86</v>
      </c>
      <c r="E41" s="177">
        <v>34.49</v>
      </c>
      <c r="F41" s="177">
        <v>0</v>
      </c>
      <c r="G41" s="178">
        <f>E41*F41</f>
        <v>0</v>
      </c>
      <c r="O41" s="172">
        <v>2</v>
      </c>
      <c r="AA41" s="139">
        <v>12</v>
      </c>
      <c r="AB41" s="139">
        <v>0</v>
      </c>
      <c r="AC41" s="139">
        <v>24</v>
      </c>
      <c r="AZ41" s="139">
        <v>2</v>
      </c>
      <c r="BA41" s="139">
        <f>IF(AZ41=1,G41,0)</f>
        <v>0</v>
      </c>
      <c r="BB41" s="139">
        <f>IF(AZ41=2,G41,0)</f>
        <v>0</v>
      </c>
      <c r="BC41" s="139">
        <f>IF(AZ41=3,G41,0)</f>
        <v>0</v>
      </c>
      <c r="BD41" s="139">
        <f>IF(AZ41=4,G41,0)</f>
        <v>0</v>
      </c>
      <c r="BE41" s="139">
        <f>IF(AZ41=5,G41,0)</f>
        <v>0</v>
      </c>
      <c r="CZ41" s="139">
        <v>2.14E-3</v>
      </c>
    </row>
    <row r="42" spans="1:104" x14ac:dyDescent="0.2">
      <c r="A42" s="173">
        <v>25</v>
      </c>
      <c r="B42" s="174" t="s">
        <v>133</v>
      </c>
      <c r="C42" s="175" t="s">
        <v>134</v>
      </c>
      <c r="D42" s="176" t="s">
        <v>128</v>
      </c>
      <c r="E42" s="177">
        <v>7</v>
      </c>
      <c r="F42" s="177">
        <v>0</v>
      </c>
      <c r="G42" s="178">
        <f>E42*F42</f>
        <v>0</v>
      </c>
      <c r="O42" s="172">
        <v>2</v>
      </c>
      <c r="AA42" s="139">
        <v>12</v>
      </c>
      <c r="AB42" s="139">
        <v>0</v>
      </c>
      <c r="AC42" s="139">
        <v>25</v>
      </c>
      <c r="AZ42" s="139">
        <v>2</v>
      </c>
      <c r="BA42" s="139">
        <f>IF(AZ42=1,G42,0)</f>
        <v>0</v>
      </c>
      <c r="BB42" s="139">
        <f>IF(AZ42=2,G42,0)</f>
        <v>0</v>
      </c>
      <c r="BC42" s="139">
        <f>IF(AZ42=3,G42,0)</f>
        <v>0</v>
      </c>
      <c r="BD42" s="139">
        <f>IF(AZ42=4,G42,0)</f>
        <v>0</v>
      </c>
      <c r="BE42" s="139">
        <f>IF(AZ42=5,G42,0)</f>
        <v>0</v>
      </c>
      <c r="CZ42" s="139">
        <v>5.0000000000000002E-5</v>
      </c>
    </row>
    <row r="43" spans="1:104" x14ac:dyDescent="0.2">
      <c r="A43" s="173">
        <v>26</v>
      </c>
      <c r="B43" s="174" t="s">
        <v>135</v>
      </c>
      <c r="C43" s="175" t="s">
        <v>136</v>
      </c>
      <c r="D43" s="176" t="s">
        <v>86</v>
      </c>
      <c r="E43" s="177">
        <v>21.17</v>
      </c>
      <c r="F43" s="177">
        <v>0</v>
      </c>
      <c r="G43" s="178">
        <f>E43*F43</f>
        <v>0</v>
      </c>
      <c r="O43" s="172">
        <v>2</v>
      </c>
      <c r="AA43" s="139">
        <v>12</v>
      </c>
      <c r="AB43" s="139">
        <v>0</v>
      </c>
      <c r="AC43" s="139">
        <v>26</v>
      </c>
      <c r="AZ43" s="139">
        <v>2</v>
      </c>
      <c r="BA43" s="139">
        <f>IF(AZ43=1,G43,0)</f>
        <v>0</v>
      </c>
      <c r="BB43" s="139">
        <f>IF(AZ43=2,G43,0)</f>
        <v>0</v>
      </c>
      <c r="BC43" s="139">
        <f>IF(AZ43=3,G43,0)</f>
        <v>0</v>
      </c>
      <c r="BD43" s="139">
        <f>IF(AZ43=4,G43,0)</f>
        <v>0</v>
      </c>
      <c r="BE43" s="139">
        <f>IF(AZ43=5,G43,0)</f>
        <v>0</v>
      </c>
      <c r="CZ43" s="139">
        <v>5.0000000000000002E-5</v>
      </c>
    </row>
    <row r="44" spans="1:104" x14ac:dyDescent="0.2">
      <c r="A44" s="173">
        <v>27</v>
      </c>
      <c r="B44" s="174" t="s">
        <v>137</v>
      </c>
      <c r="C44" s="175" t="s">
        <v>138</v>
      </c>
      <c r="D44" s="176" t="s">
        <v>128</v>
      </c>
      <c r="E44" s="177">
        <v>1</v>
      </c>
      <c r="F44" s="177">
        <v>0</v>
      </c>
      <c r="G44" s="178">
        <f>E44*F44</f>
        <v>0</v>
      </c>
      <c r="O44" s="172">
        <v>2</v>
      </c>
      <c r="AA44" s="139">
        <v>12</v>
      </c>
      <c r="AB44" s="139">
        <v>0</v>
      </c>
      <c r="AC44" s="139">
        <v>27</v>
      </c>
      <c r="AZ44" s="139">
        <v>2</v>
      </c>
      <c r="BA44" s="139">
        <f>IF(AZ44=1,G44,0)</f>
        <v>0</v>
      </c>
      <c r="BB44" s="139">
        <f>IF(AZ44=2,G44,0)</f>
        <v>0</v>
      </c>
      <c r="BC44" s="139">
        <f>IF(AZ44=3,G44,0)</f>
        <v>0</v>
      </c>
      <c r="BD44" s="139">
        <f>IF(AZ44=4,G44,0)</f>
        <v>0</v>
      </c>
      <c r="BE44" s="139">
        <f>IF(AZ44=5,G44,0)</f>
        <v>0</v>
      </c>
      <c r="CZ44" s="139">
        <v>0</v>
      </c>
    </row>
    <row r="45" spans="1:104" x14ac:dyDescent="0.2">
      <c r="A45" s="173">
        <v>28</v>
      </c>
      <c r="B45" s="174" t="s">
        <v>139</v>
      </c>
      <c r="C45" s="175" t="s">
        <v>140</v>
      </c>
      <c r="D45" s="176" t="s">
        <v>128</v>
      </c>
      <c r="E45" s="177">
        <v>1</v>
      </c>
      <c r="F45" s="177">
        <v>0</v>
      </c>
      <c r="G45" s="178">
        <f>E45*F45</f>
        <v>0</v>
      </c>
      <c r="O45" s="172">
        <v>2</v>
      </c>
      <c r="AA45" s="139">
        <v>12</v>
      </c>
      <c r="AB45" s="139">
        <v>0</v>
      </c>
      <c r="AC45" s="139">
        <v>28</v>
      </c>
      <c r="AZ45" s="139">
        <v>2</v>
      </c>
      <c r="BA45" s="139">
        <f>IF(AZ45=1,G45,0)</f>
        <v>0</v>
      </c>
      <c r="BB45" s="139">
        <f>IF(AZ45=2,G45,0)</f>
        <v>0</v>
      </c>
      <c r="BC45" s="139">
        <f>IF(AZ45=3,G45,0)</f>
        <v>0</v>
      </c>
      <c r="BD45" s="139">
        <f>IF(AZ45=4,G45,0)</f>
        <v>0</v>
      </c>
      <c r="BE45" s="139">
        <f>IF(AZ45=5,G45,0)</f>
        <v>0</v>
      </c>
      <c r="CZ45" s="139">
        <v>0</v>
      </c>
    </row>
    <row r="46" spans="1:104" x14ac:dyDescent="0.2">
      <c r="A46" s="173">
        <v>29</v>
      </c>
      <c r="B46" s="174" t="s">
        <v>135</v>
      </c>
      <c r="C46" s="175" t="s">
        <v>136</v>
      </c>
      <c r="D46" s="176" t="s">
        <v>66</v>
      </c>
      <c r="E46" s="177">
        <v>1</v>
      </c>
      <c r="F46" s="177">
        <v>0</v>
      </c>
      <c r="G46" s="178">
        <f>E46*F46</f>
        <v>0</v>
      </c>
      <c r="O46" s="172">
        <v>2</v>
      </c>
      <c r="AA46" s="139">
        <v>12</v>
      </c>
      <c r="AB46" s="139">
        <v>0</v>
      </c>
      <c r="AC46" s="139">
        <v>29</v>
      </c>
      <c r="AZ46" s="139">
        <v>2</v>
      </c>
      <c r="BA46" s="139">
        <f>IF(AZ46=1,G46,0)</f>
        <v>0</v>
      </c>
      <c r="BB46" s="139">
        <f>IF(AZ46=2,G46,0)</f>
        <v>0</v>
      </c>
      <c r="BC46" s="139">
        <f>IF(AZ46=3,G46,0)</f>
        <v>0</v>
      </c>
      <c r="BD46" s="139">
        <f>IF(AZ46=4,G46,0)</f>
        <v>0</v>
      </c>
      <c r="BE46" s="139">
        <f>IF(AZ46=5,G46,0)</f>
        <v>0</v>
      </c>
      <c r="CZ46" s="139">
        <v>5.0000000000000002E-5</v>
      </c>
    </row>
    <row r="47" spans="1:104" x14ac:dyDescent="0.2">
      <c r="A47" s="173">
        <v>30</v>
      </c>
      <c r="B47" s="174" t="s">
        <v>141</v>
      </c>
      <c r="C47" s="175" t="s">
        <v>142</v>
      </c>
      <c r="D47" s="176" t="s">
        <v>128</v>
      </c>
      <c r="E47" s="177">
        <v>1</v>
      </c>
      <c r="F47" s="177">
        <v>0</v>
      </c>
      <c r="G47" s="178">
        <f>E47*F47</f>
        <v>0</v>
      </c>
      <c r="O47" s="172">
        <v>2</v>
      </c>
      <c r="AA47" s="139">
        <v>12</v>
      </c>
      <c r="AB47" s="139">
        <v>0</v>
      </c>
      <c r="AC47" s="139">
        <v>30</v>
      </c>
      <c r="AZ47" s="139">
        <v>2</v>
      </c>
      <c r="BA47" s="139">
        <f>IF(AZ47=1,G47,0)</f>
        <v>0</v>
      </c>
      <c r="BB47" s="139">
        <f>IF(AZ47=2,G47,0)</f>
        <v>0</v>
      </c>
      <c r="BC47" s="139">
        <f>IF(AZ47=3,G47,0)</f>
        <v>0</v>
      </c>
      <c r="BD47" s="139">
        <f>IF(AZ47=4,G47,0)</f>
        <v>0</v>
      </c>
      <c r="BE47" s="139">
        <f>IF(AZ47=5,G47,0)</f>
        <v>0</v>
      </c>
      <c r="CZ47" s="139">
        <v>0</v>
      </c>
    </row>
    <row r="48" spans="1:104" ht="22.5" x14ac:dyDescent="0.2">
      <c r="A48" s="173">
        <v>31</v>
      </c>
      <c r="B48" s="174" t="s">
        <v>143</v>
      </c>
      <c r="C48" s="175" t="s">
        <v>144</v>
      </c>
      <c r="D48" s="176" t="s">
        <v>86</v>
      </c>
      <c r="E48" s="177">
        <v>0.3</v>
      </c>
      <c r="F48" s="177">
        <v>0</v>
      </c>
      <c r="G48" s="178">
        <f>E48*F48</f>
        <v>0</v>
      </c>
      <c r="O48" s="172">
        <v>2</v>
      </c>
      <c r="AA48" s="139">
        <v>12</v>
      </c>
      <c r="AB48" s="139">
        <v>0</v>
      </c>
      <c r="AC48" s="139">
        <v>31</v>
      </c>
      <c r="AZ48" s="139">
        <v>2</v>
      </c>
      <c r="BA48" s="139">
        <f>IF(AZ48=1,G48,0)</f>
        <v>0</v>
      </c>
      <c r="BB48" s="139">
        <f>IF(AZ48=2,G48,0)</f>
        <v>0</v>
      </c>
      <c r="BC48" s="139">
        <f>IF(AZ48=3,G48,0)</f>
        <v>0</v>
      </c>
      <c r="BD48" s="139">
        <f>IF(AZ48=4,G48,0)</f>
        <v>0</v>
      </c>
      <c r="BE48" s="139">
        <f>IF(AZ48=5,G48,0)</f>
        <v>0</v>
      </c>
      <c r="CZ48" s="139">
        <v>3.63E-3</v>
      </c>
    </row>
    <row r="49" spans="1:104" x14ac:dyDescent="0.2">
      <c r="A49" s="179"/>
      <c r="B49" s="180" t="s">
        <v>67</v>
      </c>
      <c r="C49" s="181" t="str">
        <f>CONCATENATE(B35," ",C35)</f>
        <v>764 Konstrukce klempířské</v>
      </c>
      <c r="D49" s="179"/>
      <c r="E49" s="182"/>
      <c r="F49" s="182"/>
      <c r="G49" s="183">
        <f>SUM(G35:G48)</f>
        <v>0</v>
      </c>
      <c r="O49" s="172">
        <v>4</v>
      </c>
      <c r="BA49" s="184">
        <f>SUM(BA35:BA48)</f>
        <v>0</v>
      </c>
      <c r="BB49" s="184">
        <f>SUM(BB35:BB48)</f>
        <v>0</v>
      </c>
      <c r="BC49" s="184">
        <f>SUM(BC35:BC48)</f>
        <v>0</v>
      </c>
      <c r="BD49" s="184">
        <f>SUM(BD35:BD48)</f>
        <v>0</v>
      </c>
      <c r="BE49" s="184">
        <f>SUM(BE35:BE48)</f>
        <v>0</v>
      </c>
    </row>
    <row r="50" spans="1:104" x14ac:dyDescent="0.2">
      <c r="A50" s="165" t="s">
        <v>65</v>
      </c>
      <c r="B50" s="166" t="s">
        <v>145</v>
      </c>
      <c r="C50" s="167" t="s">
        <v>146</v>
      </c>
      <c r="D50" s="168"/>
      <c r="E50" s="169"/>
      <c r="F50" s="169"/>
      <c r="G50" s="170"/>
      <c r="H50" s="171"/>
      <c r="I50" s="171"/>
      <c r="O50" s="172">
        <v>1</v>
      </c>
    </row>
    <row r="51" spans="1:104" x14ac:dyDescent="0.2">
      <c r="A51" s="173">
        <v>32</v>
      </c>
      <c r="B51" s="174" t="s">
        <v>147</v>
      </c>
      <c r="C51" s="175" t="s">
        <v>148</v>
      </c>
      <c r="D51" s="176" t="s">
        <v>74</v>
      </c>
      <c r="E51" s="177">
        <v>68.091700000000003</v>
      </c>
      <c r="F51" s="177">
        <v>0</v>
      </c>
      <c r="G51" s="178">
        <f>E51*F51</f>
        <v>0</v>
      </c>
      <c r="O51" s="172">
        <v>2</v>
      </c>
      <c r="AA51" s="139">
        <v>12</v>
      </c>
      <c r="AB51" s="139">
        <v>0</v>
      </c>
      <c r="AC51" s="139">
        <v>32</v>
      </c>
      <c r="AZ51" s="139">
        <v>2</v>
      </c>
      <c r="BA51" s="139">
        <f>IF(AZ51=1,G51,0)</f>
        <v>0</v>
      </c>
      <c r="BB51" s="139">
        <f>IF(AZ51=2,G51,0)</f>
        <v>0</v>
      </c>
      <c r="BC51" s="139">
        <f>IF(AZ51=3,G51,0)</f>
        <v>0</v>
      </c>
      <c r="BD51" s="139">
        <f>IF(AZ51=4,G51,0)</f>
        <v>0</v>
      </c>
      <c r="BE51" s="139">
        <f>IF(AZ51=5,G51,0)</f>
        <v>0</v>
      </c>
      <c r="CZ51" s="139">
        <v>0</v>
      </c>
    </row>
    <row r="52" spans="1:104" ht="22.5" x14ac:dyDescent="0.2">
      <c r="A52" s="173">
        <v>33</v>
      </c>
      <c r="B52" s="174" t="s">
        <v>149</v>
      </c>
      <c r="C52" s="175" t="s">
        <v>150</v>
      </c>
      <c r="D52" s="176" t="s">
        <v>128</v>
      </c>
      <c r="E52" s="177">
        <v>2</v>
      </c>
      <c r="F52" s="177">
        <v>0</v>
      </c>
      <c r="G52" s="178">
        <f>E52*F52</f>
        <v>0</v>
      </c>
      <c r="O52" s="172">
        <v>2</v>
      </c>
      <c r="AA52" s="139">
        <v>12</v>
      </c>
      <c r="AB52" s="139">
        <v>0</v>
      </c>
      <c r="AC52" s="139">
        <v>33</v>
      </c>
      <c r="AZ52" s="139">
        <v>2</v>
      </c>
      <c r="BA52" s="139">
        <f>IF(AZ52=1,G52,0)</f>
        <v>0</v>
      </c>
      <c r="BB52" s="139">
        <f>IF(AZ52=2,G52,0)</f>
        <v>0</v>
      </c>
      <c r="BC52" s="139">
        <f>IF(AZ52=3,G52,0)</f>
        <v>0</v>
      </c>
      <c r="BD52" s="139">
        <f>IF(AZ52=4,G52,0)</f>
        <v>0</v>
      </c>
      <c r="BE52" s="139">
        <f>IF(AZ52=5,G52,0)</f>
        <v>0</v>
      </c>
      <c r="CZ52" s="139">
        <v>2.52E-2</v>
      </c>
    </row>
    <row r="53" spans="1:104" ht="22.5" x14ac:dyDescent="0.2">
      <c r="A53" s="173">
        <v>34</v>
      </c>
      <c r="B53" s="174" t="s">
        <v>151</v>
      </c>
      <c r="C53" s="175" t="s">
        <v>152</v>
      </c>
      <c r="D53" s="176" t="s">
        <v>128</v>
      </c>
      <c r="E53" s="177">
        <v>2</v>
      </c>
      <c r="F53" s="177">
        <v>0</v>
      </c>
      <c r="G53" s="178">
        <f>E53*F53</f>
        <v>0</v>
      </c>
      <c r="O53" s="172">
        <v>2</v>
      </c>
      <c r="AA53" s="139">
        <v>12</v>
      </c>
      <c r="AB53" s="139">
        <v>0</v>
      </c>
      <c r="AC53" s="139">
        <v>34</v>
      </c>
      <c r="AZ53" s="139">
        <v>2</v>
      </c>
      <c r="BA53" s="139">
        <f>IF(AZ53=1,G53,0)</f>
        <v>0</v>
      </c>
      <c r="BB53" s="139">
        <f>IF(AZ53=2,G53,0)</f>
        <v>0</v>
      </c>
      <c r="BC53" s="139">
        <f>IF(AZ53=3,G53,0)</f>
        <v>0</v>
      </c>
      <c r="BD53" s="139">
        <f>IF(AZ53=4,G53,0)</f>
        <v>0</v>
      </c>
      <c r="BE53" s="139">
        <f>IF(AZ53=5,G53,0)</f>
        <v>0</v>
      </c>
      <c r="CZ53" s="139">
        <v>1.1999999999999999E-3</v>
      </c>
    </row>
    <row r="54" spans="1:104" ht="22.5" x14ac:dyDescent="0.2">
      <c r="A54" s="173">
        <v>35</v>
      </c>
      <c r="B54" s="174" t="s">
        <v>153</v>
      </c>
      <c r="C54" s="175" t="s">
        <v>154</v>
      </c>
      <c r="D54" s="176" t="s">
        <v>128</v>
      </c>
      <c r="E54" s="177">
        <v>2</v>
      </c>
      <c r="F54" s="177">
        <v>0</v>
      </c>
      <c r="G54" s="178">
        <f>E54*F54</f>
        <v>0</v>
      </c>
      <c r="O54" s="172">
        <v>2</v>
      </c>
      <c r="AA54" s="139">
        <v>12</v>
      </c>
      <c r="AB54" s="139">
        <v>0</v>
      </c>
      <c r="AC54" s="139">
        <v>35</v>
      </c>
      <c r="AZ54" s="139">
        <v>2</v>
      </c>
      <c r="BA54" s="139">
        <f>IF(AZ54=1,G54,0)</f>
        <v>0</v>
      </c>
      <c r="BB54" s="139">
        <f>IF(AZ54=2,G54,0)</f>
        <v>0</v>
      </c>
      <c r="BC54" s="139">
        <f>IF(AZ54=3,G54,0)</f>
        <v>0</v>
      </c>
      <c r="BD54" s="139">
        <f>IF(AZ54=4,G54,0)</f>
        <v>0</v>
      </c>
      <c r="BE54" s="139">
        <f>IF(AZ54=5,G54,0)</f>
        <v>0</v>
      </c>
      <c r="CZ54" s="139">
        <v>1.7899999999999999E-2</v>
      </c>
    </row>
    <row r="55" spans="1:104" ht="22.5" x14ac:dyDescent="0.2">
      <c r="A55" s="173">
        <v>36</v>
      </c>
      <c r="B55" s="174" t="s">
        <v>155</v>
      </c>
      <c r="C55" s="175" t="s">
        <v>156</v>
      </c>
      <c r="D55" s="176" t="s">
        <v>128</v>
      </c>
      <c r="E55" s="177">
        <v>2</v>
      </c>
      <c r="F55" s="177">
        <v>0</v>
      </c>
      <c r="G55" s="178">
        <f>E55*F55</f>
        <v>0</v>
      </c>
      <c r="O55" s="172">
        <v>2</v>
      </c>
      <c r="AA55" s="139">
        <v>12</v>
      </c>
      <c r="AB55" s="139">
        <v>0</v>
      </c>
      <c r="AC55" s="139">
        <v>36</v>
      </c>
      <c r="AZ55" s="139">
        <v>2</v>
      </c>
      <c r="BA55" s="139">
        <f>IF(AZ55=1,G55,0)</f>
        <v>0</v>
      </c>
      <c r="BB55" s="139">
        <f>IF(AZ55=2,G55,0)</f>
        <v>0</v>
      </c>
      <c r="BC55" s="139">
        <f>IF(AZ55=3,G55,0)</f>
        <v>0</v>
      </c>
      <c r="BD55" s="139">
        <f>IF(AZ55=4,G55,0)</f>
        <v>0</v>
      </c>
      <c r="BE55" s="139">
        <f>IF(AZ55=5,G55,0)</f>
        <v>0</v>
      </c>
      <c r="CZ55" s="139">
        <v>8.9999999999999998E-4</v>
      </c>
    </row>
    <row r="56" spans="1:104" ht="22.5" x14ac:dyDescent="0.2">
      <c r="A56" s="173">
        <v>37</v>
      </c>
      <c r="B56" s="174" t="s">
        <v>157</v>
      </c>
      <c r="C56" s="175" t="s">
        <v>158</v>
      </c>
      <c r="D56" s="176" t="s">
        <v>128</v>
      </c>
      <c r="E56" s="177">
        <v>5</v>
      </c>
      <c r="F56" s="177">
        <v>0</v>
      </c>
      <c r="G56" s="178">
        <f>E56*F56</f>
        <v>0</v>
      </c>
      <c r="O56" s="172">
        <v>2</v>
      </c>
      <c r="AA56" s="139">
        <v>12</v>
      </c>
      <c r="AB56" s="139">
        <v>0</v>
      </c>
      <c r="AC56" s="139">
        <v>37</v>
      </c>
      <c r="AZ56" s="139">
        <v>2</v>
      </c>
      <c r="BA56" s="139">
        <f>IF(AZ56=1,G56,0)</f>
        <v>0</v>
      </c>
      <c r="BB56" s="139">
        <f>IF(AZ56=2,G56,0)</f>
        <v>0</v>
      </c>
      <c r="BC56" s="139">
        <f>IF(AZ56=3,G56,0)</f>
        <v>0</v>
      </c>
      <c r="BD56" s="139">
        <f>IF(AZ56=4,G56,0)</f>
        <v>0</v>
      </c>
      <c r="BE56" s="139">
        <f>IF(AZ56=5,G56,0)</f>
        <v>0</v>
      </c>
      <c r="CZ56" s="139">
        <v>2.7199999999999998E-2</v>
      </c>
    </row>
    <row r="57" spans="1:104" ht="22.5" x14ac:dyDescent="0.2">
      <c r="A57" s="173">
        <v>38</v>
      </c>
      <c r="B57" s="174" t="s">
        <v>151</v>
      </c>
      <c r="C57" s="175" t="s">
        <v>159</v>
      </c>
      <c r="D57" s="176" t="s">
        <v>128</v>
      </c>
      <c r="E57" s="177">
        <v>12</v>
      </c>
      <c r="F57" s="177">
        <v>0</v>
      </c>
      <c r="G57" s="178">
        <f>E57*F57</f>
        <v>0</v>
      </c>
      <c r="O57" s="172">
        <v>2</v>
      </c>
      <c r="AA57" s="139">
        <v>12</v>
      </c>
      <c r="AB57" s="139">
        <v>0</v>
      </c>
      <c r="AC57" s="139">
        <v>38</v>
      </c>
      <c r="AZ57" s="139">
        <v>2</v>
      </c>
      <c r="BA57" s="139">
        <f>IF(AZ57=1,G57,0)</f>
        <v>0</v>
      </c>
      <c r="BB57" s="139">
        <f>IF(AZ57=2,G57,0)</f>
        <v>0</v>
      </c>
      <c r="BC57" s="139">
        <f>IF(AZ57=3,G57,0)</f>
        <v>0</v>
      </c>
      <c r="BD57" s="139">
        <f>IF(AZ57=4,G57,0)</f>
        <v>0</v>
      </c>
      <c r="BE57" s="139">
        <f>IF(AZ57=5,G57,0)</f>
        <v>0</v>
      </c>
      <c r="CZ57" s="139">
        <v>1.1999999999999999E-3</v>
      </c>
    </row>
    <row r="58" spans="1:104" ht="22.5" x14ac:dyDescent="0.2">
      <c r="A58" s="173">
        <v>39</v>
      </c>
      <c r="B58" s="174" t="s">
        <v>160</v>
      </c>
      <c r="C58" s="175" t="s">
        <v>161</v>
      </c>
      <c r="D58" s="176" t="s">
        <v>128</v>
      </c>
      <c r="E58" s="177">
        <v>7</v>
      </c>
      <c r="F58" s="177">
        <v>0</v>
      </c>
      <c r="G58" s="178">
        <f>E58*F58</f>
        <v>0</v>
      </c>
      <c r="O58" s="172">
        <v>2</v>
      </c>
      <c r="AA58" s="139">
        <v>12</v>
      </c>
      <c r="AB58" s="139">
        <v>0</v>
      </c>
      <c r="AC58" s="139">
        <v>39</v>
      </c>
      <c r="AZ58" s="139">
        <v>2</v>
      </c>
      <c r="BA58" s="139">
        <f>IF(AZ58=1,G58,0)</f>
        <v>0</v>
      </c>
      <c r="BB58" s="139">
        <f>IF(AZ58=2,G58,0)</f>
        <v>0</v>
      </c>
      <c r="BC58" s="139">
        <f>IF(AZ58=3,G58,0)</f>
        <v>0</v>
      </c>
      <c r="BD58" s="139">
        <f>IF(AZ58=4,G58,0)</f>
        <v>0</v>
      </c>
      <c r="BE58" s="139">
        <f>IF(AZ58=5,G58,0)</f>
        <v>0</v>
      </c>
      <c r="CZ58" s="139">
        <v>2.6200000000000001E-2</v>
      </c>
    </row>
    <row r="59" spans="1:104" x14ac:dyDescent="0.2">
      <c r="A59" s="173">
        <v>40</v>
      </c>
      <c r="B59" s="174" t="s">
        <v>162</v>
      </c>
      <c r="C59" s="175" t="s">
        <v>163</v>
      </c>
      <c r="D59" s="176" t="s">
        <v>74</v>
      </c>
      <c r="E59" s="177">
        <v>27.5625</v>
      </c>
      <c r="F59" s="177">
        <v>0</v>
      </c>
      <c r="G59" s="178">
        <f>E59*F59</f>
        <v>0</v>
      </c>
      <c r="O59" s="172">
        <v>2</v>
      </c>
      <c r="AA59" s="139">
        <v>12</v>
      </c>
      <c r="AB59" s="139">
        <v>0</v>
      </c>
      <c r="AC59" s="139">
        <v>40</v>
      </c>
      <c r="AZ59" s="139">
        <v>2</v>
      </c>
      <c r="BA59" s="139">
        <f>IF(AZ59=1,G59,0)</f>
        <v>0</v>
      </c>
      <c r="BB59" s="139">
        <f>IF(AZ59=2,G59,0)</f>
        <v>0</v>
      </c>
      <c r="BC59" s="139">
        <f>IF(AZ59=3,G59,0)</f>
        <v>0</v>
      </c>
      <c r="BD59" s="139">
        <f>IF(AZ59=4,G59,0)</f>
        <v>0</v>
      </c>
      <c r="BE59" s="139">
        <f>IF(AZ59=5,G59,0)</f>
        <v>0</v>
      </c>
      <c r="CZ59" s="139">
        <v>2.0369999999999999E-2</v>
      </c>
    </row>
    <row r="60" spans="1:104" ht="22.5" x14ac:dyDescent="0.2">
      <c r="A60" s="173">
        <v>41</v>
      </c>
      <c r="B60" s="174" t="s">
        <v>164</v>
      </c>
      <c r="C60" s="175" t="s">
        <v>165</v>
      </c>
      <c r="D60" s="176" t="s">
        <v>74</v>
      </c>
      <c r="E60" s="177">
        <v>27.56</v>
      </c>
      <c r="F60" s="177">
        <v>0</v>
      </c>
      <c r="G60" s="178">
        <f>E60*F60</f>
        <v>0</v>
      </c>
      <c r="O60" s="172">
        <v>2</v>
      </c>
      <c r="AA60" s="139">
        <v>12</v>
      </c>
      <c r="AB60" s="139">
        <v>0</v>
      </c>
      <c r="AC60" s="139">
        <v>41</v>
      </c>
      <c r="AZ60" s="139">
        <v>2</v>
      </c>
      <c r="BA60" s="139">
        <f>IF(AZ60=1,G60,0)</f>
        <v>0</v>
      </c>
      <c r="BB60" s="139">
        <f>IF(AZ60=2,G60,0)</f>
        <v>0</v>
      </c>
      <c r="BC60" s="139">
        <f>IF(AZ60=3,G60,0)</f>
        <v>0</v>
      </c>
      <c r="BD60" s="139">
        <f>IF(AZ60=4,G60,0)</f>
        <v>0</v>
      </c>
      <c r="BE60" s="139">
        <f>IF(AZ60=5,G60,0)</f>
        <v>0</v>
      </c>
      <c r="CZ60" s="139">
        <v>3.6999999999999999E-4</v>
      </c>
    </row>
    <row r="61" spans="1:104" x14ac:dyDescent="0.2">
      <c r="A61" s="173">
        <v>42</v>
      </c>
      <c r="B61" s="174" t="s">
        <v>162</v>
      </c>
      <c r="C61" s="175" t="s">
        <v>166</v>
      </c>
      <c r="D61" s="176" t="s">
        <v>74</v>
      </c>
      <c r="E61" s="177">
        <v>6.6856</v>
      </c>
      <c r="F61" s="177">
        <v>0</v>
      </c>
      <c r="G61" s="178">
        <f>E61*F61</f>
        <v>0</v>
      </c>
      <c r="O61" s="172">
        <v>2</v>
      </c>
      <c r="AA61" s="139">
        <v>12</v>
      </c>
      <c r="AB61" s="139">
        <v>0</v>
      </c>
      <c r="AC61" s="139">
        <v>42</v>
      </c>
      <c r="AZ61" s="139">
        <v>2</v>
      </c>
      <c r="BA61" s="139">
        <f>IF(AZ61=1,G61,0)</f>
        <v>0</v>
      </c>
      <c r="BB61" s="139">
        <f>IF(AZ61=2,G61,0)</f>
        <v>0</v>
      </c>
      <c r="BC61" s="139">
        <f>IF(AZ61=3,G61,0)</f>
        <v>0</v>
      </c>
      <c r="BD61" s="139">
        <f>IF(AZ61=4,G61,0)</f>
        <v>0</v>
      </c>
      <c r="BE61" s="139">
        <f>IF(AZ61=5,G61,0)</f>
        <v>0</v>
      </c>
      <c r="CZ61" s="139">
        <v>2.0369999999999999E-2</v>
      </c>
    </row>
    <row r="62" spans="1:104" ht="22.5" x14ac:dyDescent="0.2">
      <c r="A62" s="173">
        <v>43</v>
      </c>
      <c r="B62" s="174" t="s">
        <v>164</v>
      </c>
      <c r="C62" s="175" t="s">
        <v>165</v>
      </c>
      <c r="D62" s="176" t="s">
        <v>74</v>
      </c>
      <c r="E62" s="177">
        <v>6.69</v>
      </c>
      <c r="F62" s="177">
        <v>0</v>
      </c>
      <c r="G62" s="178">
        <f>E62*F62</f>
        <v>0</v>
      </c>
      <c r="O62" s="172">
        <v>2</v>
      </c>
      <c r="AA62" s="139">
        <v>12</v>
      </c>
      <c r="AB62" s="139">
        <v>0</v>
      </c>
      <c r="AC62" s="139">
        <v>43</v>
      </c>
      <c r="AZ62" s="139">
        <v>2</v>
      </c>
      <c r="BA62" s="139">
        <f>IF(AZ62=1,G62,0)</f>
        <v>0</v>
      </c>
      <c r="BB62" s="139">
        <f>IF(AZ62=2,G62,0)</f>
        <v>0</v>
      </c>
      <c r="BC62" s="139">
        <f>IF(AZ62=3,G62,0)</f>
        <v>0</v>
      </c>
      <c r="BD62" s="139">
        <f>IF(AZ62=4,G62,0)</f>
        <v>0</v>
      </c>
      <c r="BE62" s="139">
        <f>IF(AZ62=5,G62,0)</f>
        <v>0</v>
      </c>
      <c r="CZ62" s="139">
        <v>3.6999999999999999E-4</v>
      </c>
    </row>
    <row r="63" spans="1:104" x14ac:dyDescent="0.2">
      <c r="A63" s="173">
        <v>44</v>
      </c>
      <c r="B63" s="174" t="s">
        <v>167</v>
      </c>
      <c r="C63" s="175" t="s">
        <v>168</v>
      </c>
      <c r="D63" s="176" t="s">
        <v>74</v>
      </c>
      <c r="E63" s="177">
        <v>2.77</v>
      </c>
      <c r="F63" s="177">
        <v>0</v>
      </c>
      <c r="G63" s="178">
        <f>E63*F63</f>
        <v>0</v>
      </c>
      <c r="O63" s="172">
        <v>2</v>
      </c>
      <c r="AA63" s="139">
        <v>12</v>
      </c>
      <c r="AB63" s="139">
        <v>0</v>
      </c>
      <c r="AC63" s="139">
        <v>44</v>
      </c>
      <c r="AZ63" s="139">
        <v>2</v>
      </c>
      <c r="BA63" s="139">
        <f>IF(AZ63=1,G63,0)</f>
        <v>0</v>
      </c>
      <c r="BB63" s="139">
        <f>IF(AZ63=2,G63,0)</f>
        <v>0</v>
      </c>
      <c r="BC63" s="139">
        <f>IF(AZ63=3,G63,0)</f>
        <v>0</v>
      </c>
      <c r="BD63" s="139">
        <f>IF(AZ63=4,G63,0)</f>
        <v>0</v>
      </c>
      <c r="BE63" s="139">
        <f>IF(AZ63=5,G63,0)</f>
        <v>0</v>
      </c>
      <c r="CZ63" s="139">
        <v>3.032E-2</v>
      </c>
    </row>
    <row r="64" spans="1:104" x14ac:dyDescent="0.2">
      <c r="A64" s="173">
        <v>45</v>
      </c>
      <c r="B64" s="174" t="s">
        <v>169</v>
      </c>
      <c r="C64" s="175" t="s">
        <v>170</v>
      </c>
      <c r="D64" s="176" t="s">
        <v>74</v>
      </c>
      <c r="E64" s="177">
        <v>2.77</v>
      </c>
      <c r="F64" s="177">
        <v>0</v>
      </c>
      <c r="G64" s="178">
        <f>E64*F64</f>
        <v>0</v>
      </c>
      <c r="O64" s="172">
        <v>2</v>
      </c>
      <c r="AA64" s="139">
        <v>12</v>
      </c>
      <c r="AB64" s="139">
        <v>0</v>
      </c>
      <c r="AC64" s="139">
        <v>45</v>
      </c>
      <c r="AZ64" s="139">
        <v>2</v>
      </c>
      <c r="BA64" s="139">
        <f>IF(AZ64=1,G64,0)</f>
        <v>0</v>
      </c>
      <c r="BB64" s="139">
        <f>IF(AZ64=2,G64,0)</f>
        <v>0</v>
      </c>
      <c r="BC64" s="139">
        <f>IF(AZ64=3,G64,0)</f>
        <v>0</v>
      </c>
      <c r="BD64" s="139">
        <f>IF(AZ64=4,G64,0)</f>
        <v>0</v>
      </c>
      <c r="BE64" s="139">
        <f>IF(AZ64=5,G64,0)</f>
        <v>0</v>
      </c>
      <c r="CZ64" s="139">
        <v>3.2000000000000003E-4</v>
      </c>
    </row>
    <row r="65" spans="1:104" ht="22.5" x14ac:dyDescent="0.2">
      <c r="A65" s="173">
        <v>46</v>
      </c>
      <c r="B65" s="174" t="s">
        <v>171</v>
      </c>
      <c r="C65" s="175" t="s">
        <v>172</v>
      </c>
      <c r="D65" s="176" t="s">
        <v>86</v>
      </c>
      <c r="E65" s="177">
        <v>55.29</v>
      </c>
      <c r="F65" s="177">
        <v>0</v>
      </c>
      <c r="G65" s="178">
        <f>E65*F65</f>
        <v>0</v>
      </c>
      <c r="O65" s="172">
        <v>2</v>
      </c>
      <c r="AA65" s="139">
        <v>12</v>
      </c>
      <c r="AB65" s="139">
        <v>0</v>
      </c>
      <c r="AC65" s="139">
        <v>46</v>
      </c>
      <c r="AZ65" s="139">
        <v>2</v>
      </c>
      <c r="BA65" s="139">
        <f>IF(AZ65=1,G65,0)</f>
        <v>0</v>
      </c>
      <c r="BB65" s="139">
        <f>IF(AZ65=2,G65,0)</f>
        <v>0</v>
      </c>
      <c r="BC65" s="139">
        <f>IF(AZ65=3,G65,0)</f>
        <v>0</v>
      </c>
      <c r="BD65" s="139">
        <f>IF(AZ65=4,G65,0)</f>
        <v>0</v>
      </c>
      <c r="BE65" s="139">
        <f>IF(AZ65=5,G65,0)</f>
        <v>0</v>
      </c>
      <c r="CZ65" s="139">
        <v>5.9100000000000003E-3</v>
      </c>
    </row>
    <row r="66" spans="1:104" x14ac:dyDescent="0.2">
      <c r="A66" s="179"/>
      <c r="B66" s="180" t="s">
        <v>67</v>
      </c>
      <c r="C66" s="181" t="str">
        <f>CONCATENATE(B50," ",C50)</f>
        <v>766 Konstrukce truhlářské</v>
      </c>
      <c r="D66" s="179"/>
      <c r="E66" s="182"/>
      <c r="F66" s="182"/>
      <c r="G66" s="183">
        <f>SUM(G50:G65)</f>
        <v>0</v>
      </c>
      <c r="O66" s="172">
        <v>4</v>
      </c>
      <c r="BA66" s="184">
        <f>SUM(BA50:BA65)</f>
        <v>0</v>
      </c>
      <c r="BB66" s="184">
        <f>SUM(BB50:BB65)</f>
        <v>0</v>
      </c>
      <c r="BC66" s="184">
        <f>SUM(BC50:BC65)</f>
        <v>0</v>
      </c>
      <c r="BD66" s="184">
        <f>SUM(BD50:BD65)</f>
        <v>0</v>
      </c>
      <c r="BE66" s="184">
        <f>SUM(BE50:BE65)</f>
        <v>0</v>
      </c>
    </row>
    <row r="67" spans="1:104" x14ac:dyDescent="0.2">
      <c r="A67" s="165" t="s">
        <v>65</v>
      </c>
      <c r="B67" s="166" t="s">
        <v>173</v>
      </c>
      <c r="C67" s="167" t="s">
        <v>174</v>
      </c>
      <c r="D67" s="168"/>
      <c r="E67" s="169"/>
      <c r="F67" s="169"/>
      <c r="G67" s="170"/>
      <c r="H67" s="171"/>
      <c r="I67" s="171"/>
      <c r="O67" s="172">
        <v>1</v>
      </c>
    </row>
    <row r="68" spans="1:104" x14ac:dyDescent="0.2">
      <c r="A68" s="173">
        <v>47</v>
      </c>
      <c r="B68" s="174" t="s">
        <v>175</v>
      </c>
      <c r="C68" s="175" t="s">
        <v>176</v>
      </c>
      <c r="D68" s="176" t="s">
        <v>74</v>
      </c>
      <c r="E68" s="177">
        <v>118.02</v>
      </c>
      <c r="F68" s="177">
        <v>0</v>
      </c>
      <c r="G68" s="178">
        <f>E68*F68</f>
        <v>0</v>
      </c>
      <c r="O68" s="172">
        <v>2</v>
      </c>
      <c r="AA68" s="139">
        <v>12</v>
      </c>
      <c r="AB68" s="139">
        <v>0</v>
      </c>
      <c r="AC68" s="139">
        <v>47</v>
      </c>
      <c r="AZ68" s="139">
        <v>2</v>
      </c>
      <c r="BA68" s="139">
        <f>IF(AZ68=1,G68,0)</f>
        <v>0</v>
      </c>
      <c r="BB68" s="139">
        <f>IF(AZ68=2,G68,0)</f>
        <v>0</v>
      </c>
      <c r="BC68" s="139">
        <f>IF(AZ68=3,G68,0)</f>
        <v>0</v>
      </c>
      <c r="BD68" s="139">
        <f>IF(AZ68=4,G68,0)</f>
        <v>0</v>
      </c>
      <c r="BE68" s="139">
        <f>IF(AZ68=5,G68,0)</f>
        <v>0</v>
      </c>
      <c r="CZ68" s="139">
        <v>3.1E-4</v>
      </c>
    </row>
    <row r="69" spans="1:104" x14ac:dyDescent="0.2">
      <c r="A69" s="179"/>
      <c r="B69" s="180" t="s">
        <v>67</v>
      </c>
      <c r="C69" s="181" t="str">
        <f>CONCATENATE(B67," ",C67)</f>
        <v>784 Malby</v>
      </c>
      <c r="D69" s="179"/>
      <c r="E69" s="182"/>
      <c r="F69" s="182"/>
      <c r="G69" s="183">
        <f>SUM(G67:G68)</f>
        <v>0</v>
      </c>
      <c r="O69" s="172">
        <v>4</v>
      </c>
      <c r="BA69" s="184">
        <f>SUM(BA67:BA68)</f>
        <v>0</v>
      </c>
      <c r="BB69" s="184">
        <f>SUM(BB67:BB68)</f>
        <v>0</v>
      </c>
      <c r="BC69" s="184">
        <f>SUM(BC67:BC68)</f>
        <v>0</v>
      </c>
      <c r="BD69" s="184">
        <f>SUM(BD67:BD68)</f>
        <v>0</v>
      </c>
      <c r="BE69" s="184">
        <f>SUM(BE67:BE68)</f>
        <v>0</v>
      </c>
    </row>
    <row r="70" spans="1:104" x14ac:dyDescent="0.2">
      <c r="A70" s="165" t="s">
        <v>65</v>
      </c>
      <c r="B70" s="166" t="s">
        <v>177</v>
      </c>
      <c r="C70" s="167" t="s">
        <v>178</v>
      </c>
      <c r="D70" s="168"/>
      <c r="E70" s="169"/>
      <c r="F70" s="169"/>
      <c r="G70" s="170"/>
      <c r="H70" s="171"/>
      <c r="I70" s="171"/>
      <c r="O70" s="172">
        <v>1</v>
      </c>
    </row>
    <row r="71" spans="1:104" ht="22.5" x14ac:dyDescent="0.2">
      <c r="A71" s="173">
        <v>48</v>
      </c>
      <c r="B71" s="174" t="s">
        <v>179</v>
      </c>
      <c r="C71" s="175" t="s">
        <v>180</v>
      </c>
      <c r="D71" s="176" t="s">
        <v>181</v>
      </c>
      <c r="E71" s="177">
        <v>0.4</v>
      </c>
      <c r="F71" s="177">
        <v>0</v>
      </c>
      <c r="G71" s="178">
        <f>E71*F71</f>
        <v>0</v>
      </c>
      <c r="O71" s="172">
        <v>2</v>
      </c>
      <c r="AA71" s="139">
        <v>12</v>
      </c>
      <c r="AB71" s="139">
        <v>0</v>
      </c>
      <c r="AC71" s="139">
        <v>48</v>
      </c>
      <c r="AZ71" s="139">
        <v>4</v>
      </c>
      <c r="BA71" s="139">
        <f>IF(AZ71=1,G71,0)</f>
        <v>0</v>
      </c>
      <c r="BB71" s="139">
        <f>IF(AZ71=2,G71,0)</f>
        <v>0</v>
      </c>
      <c r="BC71" s="139">
        <f>IF(AZ71=3,G71,0)</f>
        <v>0</v>
      </c>
      <c r="BD71" s="139">
        <f>IF(AZ71=4,G71,0)</f>
        <v>0</v>
      </c>
      <c r="BE71" s="139">
        <f>IF(AZ71=5,G71,0)</f>
        <v>0</v>
      </c>
      <c r="CZ71" s="139">
        <v>0.29942999999999997</v>
      </c>
    </row>
    <row r="72" spans="1:104" ht="22.5" x14ac:dyDescent="0.2">
      <c r="A72" s="173">
        <v>49</v>
      </c>
      <c r="B72" s="174" t="s">
        <v>182</v>
      </c>
      <c r="C72" s="175" t="s">
        <v>183</v>
      </c>
      <c r="D72" s="176" t="s">
        <v>128</v>
      </c>
      <c r="E72" s="177">
        <v>5</v>
      </c>
      <c r="F72" s="177">
        <v>0</v>
      </c>
      <c r="G72" s="178">
        <f>E72*F72</f>
        <v>0</v>
      </c>
      <c r="O72" s="172">
        <v>2</v>
      </c>
      <c r="AA72" s="139">
        <v>12</v>
      </c>
      <c r="AB72" s="139">
        <v>1</v>
      </c>
      <c r="AC72" s="139">
        <v>49</v>
      </c>
      <c r="AZ72" s="139">
        <v>3</v>
      </c>
      <c r="BA72" s="139">
        <f>IF(AZ72=1,G72,0)</f>
        <v>0</v>
      </c>
      <c r="BB72" s="139">
        <f>IF(AZ72=2,G72,0)</f>
        <v>0</v>
      </c>
      <c r="BC72" s="139">
        <f>IF(AZ72=3,G72,0)</f>
        <v>0</v>
      </c>
      <c r="BD72" s="139">
        <f>IF(AZ72=4,G72,0)</f>
        <v>0</v>
      </c>
      <c r="BE72" s="139">
        <f>IF(AZ72=5,G72,0)</f>
        <v>0</v>
      </c>
      <c r="CZ72" s="139">
        <v>1.6000000000000001E-3</v>
      </c>
    </row>
    <row r="73" spans="1:104" x14ac:dyDescent="0.2">
      <c r="A73" s="179"/>
      <c r="B73" s="180" t="s">
        <v>67</v>
      </c>
      <c r="C73" s="181" t="str">
        <f>CONCATENATE(B70," ",C70)</f>
        <v>M21 Elektromontáže</v>
      </c>
      <c r="D73" s="179"/>
      <c r="E73" s="182"/>
      <c r="F73" s="182"/>
      <c r="G73" s="183">
        <f>SUM(G70:G72)</f>
        <v>0</v>
      </c>
      <c r="O73" s="172">
        <v>4</v>
      </c>
      <c r="BA73" s="184">
        <f>SUM(BA70:BA72)</f>
        <v>0</v>
      </c>
      <c r="BB73" s="184">
        <f>SUM(BB70:BB72)</f>
        <v>0</v>
      </c>
      <c r="BC73" s="184">
        <f>SUM(BC70:BC72)</f>
        <v>0</v>
      </c>
      <c r="BD73" s="184">
        <f>SUM(BD70:BD72)</f>
        <v>0</v>
      </c>
      <c r="BE73" s="184">
        <f>SUM(BE70:BE72)</f>
        <v>0</v>
      </c>
    </row>
    <row r="74" spans="1:104" x14ac:dyDescent="0.2">
      <c r="A74" s="140"/>
      <c r="B74" s="140"/>
      <c r="C74" s="140"/>
      <c r="D74" s="140"/>
      <c r="E74" s="140"/>
      <c r="F74" s="140"/>
      <c r="G74" s="140"/>
    </row>
    <row r="75" spans="1:104" x14ac:dyDescent="0.2">
      <c r="E75" s="139"/>
    </row>
    <row r="76" spans="1:104" x14ac:dyDescent="0.2">
      <c r="E76" s="139"/>
    </row>
    <row r="77" spans="1:104" x14ac:dyDescent="0.2">
      <c r="E77" s="139"/>
    </row>
    <row r="78" spans="1:104" x14ac:dyDescent="0.2">
      <c r="E78" s="139"/>
    </row>
    <row r="79" spans="1:104" x14ac:dyDescent="0.2">
      <c r="E79" s="139"/>
    </row>
    <row r="80" spans="1:104" x14ac:dyDescent="0.2">
      <c r="E80" s="139"/>
    </row>
    <row r="81" spans="5:5" x14ac:dyDescent="0.2">
      <c r="E81" s="139"/>
    </row>
    <row r="82" spans="5:5" x14ac:dyDescent="0.2">
      <c r="E82" s="139"/>
    </row>
    <row r="83" spans="5:5" x14ac:dyDescent="0.2">
      <c r="E83" s="139"/>
    </row>
    <row r="84" spans="5:5" x14ac:dyDescent="0.2">
      <c r="E84" s="139"/>
    </row>
    <row r="85" spans="5:5" x14ac:dyDescent="0.2">
      <c r="E85" s="139"/>
    </row>
    <row r="86" spans="5:5" x14ac:dyDescent="0.2">
      <c r="E86" s="139"/>
    </row>
    <row r="87" spans="5:5" x14ac:dyDescent="0.2">
      <c r="E87" s="139"/>
    </row>
    <row r="88" spans="5:5" x14ac:dyDescent="0.2">
      <c r="E88" s="139"/>
    </row>
    <row r="89" spans="5:5" x14ac:dyDescent="0.2">
      <c r="E89" s="139"/>
    </row>
    <row r="90" spans="5:5" x14ac:dyDescent="0.2">
      <c r="E90" s="139"/>
    </row>
    <row r="91" spans="5:5" x14ac:dyDescent="0.2">
      <c r="E91" s="139"/>
    </row>
    <row r="92" spans="5:5" x14ac:dyDescent="0.2">
      <c r="E92" s="139"/>
    </row>
    <row r="93" spans="5:5" x14ac:dyDescent="0.2">
      <c r="E93" s="139"/>
    </row>
    <row r="94" spans="5:5" x14ac:dyDescent="0.2">
      <c r="E94" s="139"/>
    </row>
    <row r="95" spans="5:5" x14ac:dyDescent="0.2">
      <c r="E95" s="139"/>
    </row>
    <row r="96" spans="5:5" x14ac:dyDescent="0.2">
      <c r="E96" s="139"/>
    </row>
    <row r="97" spans="1:7" x14ac:dyDescent="0.2">
      <c r="A97" s="185"/>
      <c r="B97" s="185"/>
      <c r="C97" s="185"/>
      <c r="D97" s="185"/>
      <c r="E97" s="185"/>
      <c r="F97" s="185"/>
      <c r="G97" s="185"/>
    </row>
    <row r="98" spans="1:7" x14ac:dyDescent="0.2">
      <c r="A98" s="185"/>
      <c r="B98" s="185"/>
      <c r="C98" s="185"/>
      <c r="D98" s="185"/>
      <c r="E98" s="185"/>
      <c r="F98" s="185"/>
      <c r="G98" s="185"/>
    </row>
    <row r="99" spans="1:7" x14ac:dyDescent="0.2">
      <c r="A99" s="185"/>
      <c r="B99" s="185"/>
      <c r="C99" s="185"/>
      <c r="D99" s="185"/>
      <c r="E99" s="185"/>
      <c r="F99" s="185"/>
      <c r="G99" s="185"/>
    </row>
    <row r="100" spans="1:7" x14ac:dyDescent="0.2">
      <c r="A100" s="185"/>
      <c r="B100" s="185"/>
      <c r="C100" s="185"/>
      <c r="D100" s="185"/>
      <c r="E100" s="185"/>
      <c r="F100" s="185"/>
      <c r="G100" s="185"/>
    </row>
    <row r="101" spans="1:7" x14ac:dyDescent="0.2">
      <c r="E101" s="139"/>
    </row>
    <row r="102" spans="1:7" x14ac:dyDescent="0.2">
      <c r="E102" s="139"/>
    </row>
    <row r="103" spans="1:7" x14ac:dyDescent="0.2">
      <c r="E103" s="139"/>
    </row>
    <row r="104" spans="1:7" x14ac:dyDescent="0.2">
      <c r="E104" s="139"/>
    </row>
    <row r="105" spans="1:7" x14ac:dyDescent="0.2">
      <c r="E105" s="139"/>
    </row>
    <row r="106" spans="1:7" x14ac:dyDescent="0.2">
      <c r="E106" s="139"/>
    </row>
    <row r="107" spans="1:7" x14ac:dyDescent="0.2">
      <c r="E107" s="139"/>
    </row>
    <row r="108" spans="1:7" x14ac:dyDescent="0.2">
      <c r="E108" s="139"/>
    </row>
    <row r="109" spans="1:7" x14ac:dyDescent="0.2">
      <c r="E109" s="139"/>
    </row>
    <row r="110" spans="1:7" x14ac:dyDescent="0.2">
      <c r="E110" s="139"/>
    </row>
    <row r="111" spans="1:7" x14ac:dyDescent="0.2">
      <c r="E111" s="139"/>
    </row>
    <row r="112" spans="1:7" x14ac:dyDescent="0.2">
      <c r="E112" s="139"/>
    </row>
    <row r="113" spans="5:5" x14ac:dyDescent="0.2">
      <c r="E113" s="139"/>
    </row>
    <row r="114" spans="5:5" x14ac:dyDescent="0.2">
      <c r="E114" s="139"/>
    </row>
    <row r="115" spans="5:5" x14ac:dyDescent="0.2">
      <c r="E115" s="139"/>
    </row>
    <row r="116" spans="5:5" x14ac:dyDescent="0.2">
      <c r="E116" s="139"/>
    </row>
    <row r="117" spans="5:5" x14ac:dyDescent="0.2">
      <c r="E117" s="139"/>
    </row>
    <row r="118" spans="5:5" x14ac:dyDescent="0.2">
      <c r="E118" s="139"/>
    </row>
    <row r="119" spans="5:5" x14ac:dyDescent="0.2">
      <c r="E119" s="139"/>
    </row>
    <row r="120" spans="5:5" x14ac:dyDescent="0.2">
      <c r="E120" s="139"/>
    </row>
    <row r="121" spans="5:5" x14ac:dyDescent="0.2">
      <c r="E121" s="139"/>
    </row>
    <row r="122" spans="5:5" x14ac:dyDescent="0.2">
      <c r="E122" s="139"/>
    </row>
    <row r="123" spans="5:5" x14ac:dyDescent="0.2">
      <c r="E123" s="139"/>
    </row>
    <row r="124" spans="5:5" x14ac:dyDescent="0.2">
      <c r="E124" s="139"/>
    </row>
    <row r="125" spans="5:5" x14ac:dyDescent="0.2">
      <c r="E125" s="139"/>
    </row>
    <row r="126" spans="5:5" x14ac:dyDescent="0.2">
      <c r="E126" s="139"/>
    </row>
    <row r="127" spans="5:5" x14ac:dyDescent="0.2">
      <c r="E127" s="139"/>
    </row>
    <row r="128" spans="5:5" x14ac:dyDescent="0.2">
      <c r="E128" s="139"/>
    </row>
    <row r="129" spans="1:7" x14ac:dyDescent="0.2">
      <c r="E129" s="139"/>
    </row>
    <row r="130" spans="1:7" x14ac:dyDescent="0.2">
      <c r="E130" s="139"/>
    </row>
    <row r="131" spans="1:7" x14ac:dyDescent="0.2">
      <c r="E131" s="139"/>
    </row>
    <row r="132" spans="1:7" x14ac:dyDescent="0.2">
      <c r="A132" s="186"/>
      <c r="B132" s="186"/>
    </row>
    <row r="133" spans="1:7" x14ac:dyDescent="0.2">
      <c r="A133" s="185"/>
      <c r="B133" s="185"/>
      <c r="C133" s="188"/>
      <c r="D133" s="188"/>
      <c r="E133" s="189"/>
      <c r="F133" s="188"/>
      <c r="G133" s="190"/>
    </row>
    <row r="134" spans="1:7" x14ac:dyDescent="0.2">
      <c r="A134" s="191"/>
      <c r="B134" s="191"/>
      <c r="C134" s="185"/>
      <c r="D134" s="185"/>
      <c r="E134" s="192"/>
      <c r="F134" s="185"/>
      <c r="G134" s="185"/>
    </row>
    <row r="135" spans="1:7" x14ac:dyDescent="0.2">
      <c r="A135" s="185"/>
      <c r="B135" s="185"/>
      <c r="C135" s="185"/>
      <c r="D135" s="185"/>
      <c r="E135" s="192"/>
      <c r="F135" s="185"/>
      <c r="G135" s="185"/>
    </row>
    <row r="136" spans="1:7" x14ac:dyDescent="0.2">
      <c r="A136" s="185"/>
      <c r="B136" s="185"/>
      <c r="C136" s="185"/>
      <c r="D136" s="185"/>
      <c r="E136" s="192"/>
      <c r="F136" s="185"/>
      <c r="G136" s="185"/>
    </row>
    <row r="137" spans="1:7" x14ac:dyDescent="0.2">
      <c r="A137" s="185"/>
      <c r="B137" s="185"/>
      <c r="C137" s="185"/>
      <c r="D137" s="185"/>
      <c r="E137" s="192"/>
      <c r="F137" s="185"/>
      <c r="G137" s="185"/>
    </row>
    <row r="138" spans="1:7" x14ac:dyDescent="0.2">
      <c r="A138" s="185"/>
      <c r="B138" s="185"/>
      <c r="C138" s="185"/>
      <c r="D138" s="185"/>
      <c r="E138" s="192"/>
      <c r="F138" s="185"/>
      <c r="G138" s="185"/>
    </row>
    <row r="139" spans="1:7" x14ac:dyDescent="0.2">
      <c r="A139" s="185"/>
      <c r="B139" s="185"/>
      <c r="C139" s="185"/>
      <c r="D139" s="185"/>
      <c r="E139" s="192"/>
      <c r="F139" s="185"/>
      <c r="G139" s="185"/>
    </row>
    <row r="140" spans="1:7" x14ac:dyDescent="0.2">
      <c r="A140" s="185"/>
      <c r="B140" s="185"/>
      <c r="C140" s="185"/>
      <c r="D140" s="185"/>
      <c r="E140" s="192"/>
      <c r="F140" s="185"/>
      <c r="G140" s="185"/>
    </row>
    <row r="141" spans="1:7" x14ac:dyDescent="0.2">
      <c r="A141" s="185"/>
      <c r="B141" s="185"/>
      <c r="C141" s="185"/>
      <c r="D141" s="185"/>
      <c r="E141" s="192"/>
      <c r="F141" s="185"/>
      <c r="G141" s="185"/>
    </row>
    <row r="142" spans="1:7" x14ac:dyDescent="0.2">
      <c r="A142" s="185"/>
      <c r="B142" s="185"/>
      <c r="C142" s="185"/>
      <c r="D142" s="185"/>
      <c r="E142" s="192"/>
      <c r="F142" s="185"/>
      <c r="G142" s="185"/>
    </row>
    <row r="143" spans="1:7" x14ac:dyDescent="0.2">
      <c r="A143" s="185"/>
      <c r="B143" s="185"/>
      <c r="C143" s="185"/>
      <c r="D143" s="185"/>
      <c r="E143" s="192"/>
      <c r="F143" s="185"/>
      <c r="G143" s="185"/>
    </row>
    <row r="144" spans="1:7" x14ac:dyDescent="0.2">
      <c r="A144" s="185"/>
      <c r="B144" s="185"/>
      <c r="C144" s="185"/>
      <c r="D144" s="185"/>
      <c r="E144" s="192"/>
      <c r="F144" s="185"/>
      <c r="G144" s="185"/>
    </row>
    <row r="145" spans="1:7" x14ac:dyDescent="0.2">
      <c r="A145" s="185"/>
      <c r="B145" s="185"/>
      <c r="C145" s="185"/>
      <c r="D145" s="185"/>
      <c r="E145" s="192"/>
      <c r="F145" s="185"/>
      <c r="G145" s="185"/>
    </row>
    <row r="146" spans="1:7" x14ac:dyDescent="0.2">
      <c r="A146" s="185"/>
      <c r="B146" s="185"/>
      <c r="C146" s="185"/>
      <c r="D146" s="185"/>
      <c r="E146" s="192"/>
      <c r="F146" s="185"/>
      <c r="G146" s="185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35</vt:i4>
      </vt:variant>
    </vt:vector>
  </HeadingPairs>
  <TitlesOfParts>
    <vt:vector size="38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>IP IZOLACE POLNÁ, s.r.o.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Janýr, Zdeněk</dc:creator>
  <cp:lastModifiedBy>Janýr, Zdeněk</cp:lastModifiedBy>
  <cp:lastPrinted>2014-08-18T16:07:15Z</cp:lastPrinted>
  <dcterms:created xsi:type="dcterms:W3CDTF">2014-08-18T16:04:53Z</dcterms:created>
  <dcterms:modified xsi:type="dcterms:W3CDTF">2014-08-18T16:09:22Z</dcterms:modified>
</cp:coreProperties>
</file>